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FB8EB266-0A71-46BD-B3EF-9BC329AB2757}" xr6:coauthVersionLast="47" xr6:coauthVersionMax="47" xr10:uidLastSave="{00000000-0000-0000-0000-000000000000}"/>
  <bookViews>
    <workbookView xWindow="-120" yWindow="-120" windowWidth="29040" windowHeight="15720" xr2:uid="{0F8590F7-22D9-4C6E-8537-229B09871205}"/>
  </bookViews>
  <sheets>
    <sheet name="Sheet1" sheetId="1" r:id="rId1"/>
    <sheet name="Sheet2" sheetId="2" state="hidden" r:id="rId2"/>
  </sheets>
  <definedNames>
    <definedName name="BankHols">Sheet1!$W$15:$W$25</definedName>
    <definedName name="DateList">Sheet1!$AA$7:$AA$44</definedName>
    <definedName name="OtherDates">Sheet1!$O$13:$U$25</definedName>
    <definedName name="PayDate">Sheet1!$H$10</definedName>
    <definedName name="Year">Sheet1!$G$5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G13" i="1"/>
  <c r="G12" i="1"/>
  <c r="K13" i="1"/>
  <c r="B14" i="1" l="1"/>
  <c r="C14" i="1" l="1"/>
  <c r="T26" i="1"/>
  <c r="S26" i="1" s="1"/>
  <c r="R26" i="1" s="1"/>
  <c r="Q26" i="1" s="1"/>
  <c r="P14" i="1"/>
  <c r="A15" i="1"/>
  <c r="A16" i="1" s="1"/>
  <c r="A17" i="1" s="1"/>
  <c r="A18" i="1" s="1"/>
  <c r="A19" i="1" s="1"/>
  <c r="A20" i="1" s="1"/>
  <c r="A21" i="1" s="1"/>
  <c r="A22" i="1" s="1"/>
  <c r="A23" i="1" s="1"/>
  <c r="A24" i="1" s="1"/>
  <c r="A25" i="1" s="1"/>
  <c r="B25" i="1" s="1"/>
  <c r="P25" i="1" s="1"/>
  <c r="O14" i="1" l="1"/>
  <c r="J14" i="1" s="1"/>
  <c r="O25" i="1"/>
  <c r="C25" i="1"/>
  <c r="B22" i="1"/>
  <c r="B21" i="1"/>
  <c r="B20" i="1"/>
  <c r="B19" i="1"/>
  <c r="B18" i="1"/>
  <c r="B17" i="1"/>
  <c r="P17" i="1" s="1"/>
  <c r="B24" i="1"/>
  <c r="B16" i="1"/>
  <c r="P16" i="1" s="1"/>
  <c r="B23" i="1"/>
  <c r="B15" i="1"/>
  <c r="P15" i="1" s="1"/>
  <c r="U25" i="1" l="1"/>
  <c r="S25" i="1" s="1"/>
  <c r="Q25" i="1" s="1"/>
  <c r="T25" i="1"/>
  <c r="R25" i="1" s="1"/>
  <c r="U14" i="1"/>
  <c r="T14" i="1"/>
  <c r="K14" i="1"/>
  <c r="C18" i="1"/>
  <c r="P18" i="1"/>
  <c r="C19" i="1"/>
  <c r="P19" i="1"/>
  <c r="C20" i="1"/>
  <c r="P20" i="1"/>
  <c r="C21" i="1"/>
  <c r="P21" i="1"/>
  <c r="C23" i="1"/>
  <c r="P23" i="1"/>
  <c r="C22" i="1"/>
  <c r="P22" i="1"/>
  <c r="C24" i="1"/>
  <c r="P24" i="1"/>
  <c r="J25" i="1"/>
  <c r="K25" i="1" s="1"/>
  <c r="L25" i="1" s="1"/>
  <c r="O17" i="1"/>
  <c r="C17" i="1"/>
  <c r="O16" i="1"/>
  <c r="C16" i="1"/>
  <c r="O15" i="1"/>
  <c r="C15" i="1"/>
  <c r="O22" i="1"/>
  <c r="O23" i="1"/>
  <c r="O24" i="1"/>
  <c r="O19" i="1"/>
  <c r="O18" i="1"/>
  <c r="O20" i="1"/>
  <c r="O21" i="1"/>
  <c r="L14" i="1" l="1"/>
  <c r="G14" i="1"/>
  <c r="J21" i="1"/>
  <c r="K21" i="1" s="1"/>
  <c r="L21" i="1" s="1"/>
  <c r="U21" i="1"/>
  <c r="T21" i="1"/>
  <c r="J20" i="1"/>
  <c r="K20" i="1" s="1"/>
  <c r="L20" i="1" s="1"/>
  <c r="U20" i="1"/>
  <c r="T20" i="1"/>
  <c r="J18" i="1"/>
  <c r="U18" i="1"/>
  <c r="T18" i="1"/>
  <c r="J19" i="1"/>
  <c r="K19" i="1" s="1"/>
  <c r="L19" i="1" s="1"/>
  <c r="U19" i="1"/>
  <c r="T19" i="1"/>
  <c r="U24" i="1"/>
  <c r="S24" i="1" s="1"/>
  <c r="Q24" i="1" s="1"/>
  <c r="T24" i="1"/>
  <c r="R24" i="1" s="1"/>
  <c r="J23" i="1"/>
  <c r="K23" i="1" s="1"/>
  <c r="L23" i="1" s="1"/>
  <c r="U23" i="1"/>
  <c r="T23" i="1"/>
  <c r="J22" i="1"/>
  <c r="U22" i="1"/>
  <c r="T22" i="1"/>
  <c r="J15" i="1"/>
  <c r="K15" i="1" s="1"/>
  <c r="L15" i="1" s="1"/>
  <c r="U15" i="1"/>
  <c r="T15" i="1"/>
  <c r="J16" i="1"/>
  <c r="K16" i="1" s="1"/>
  <c r="L16" i="1" s="1"/>
  <c r="U16" i="1"/>
  <c r="T16" i="1"/>
  <c r="U17" i="1"/>
  <c r="T17" i="1"/>
  <c r="J17" i="1"/>
  <c r="K17" i="1" s="1"/>
  <c r="L17" i="1" s="1"/>
  <c r="I14" i="1"/>
  <c r="E14" i="1"/>
  <c r="H14" i="1"/>
  <c r="F14" i="1"/>
  <c r="F25" i="1"/>
  <c r="G25" i="1"/>
  <c r="I25" i="1"/>
  <c r="H25" i="1"/>
  <c r="E25" i="1"/>
  <c r="J24" i="1"/>
  <c r="K24" i="1" s="1"/>
  <c r="L24" i="1" s="1"/>
  <c r="S22" i="1" l="1"/>
  <c r="R14" i="1"/>
  <c r="S16" i="1"/>
  <c r="R22" i="1"/>
  <c r="S23" i="1"/>
  <c r="Q23" i="1" s="1"/>
  <c r="R23" i="1"/>
  <c r="R17" i="1"/>
  <c r="S17" i="1"/>
  <c r="I16" i="1"/>
  <c r="H16" i="1"/>
  <c r="G16" i="1"/>
  <c r="F15" i="1"/>
  <c r="E15" i="1"/>
  <c r="I15" i="1"/>
  <c r="H15" i="1"/>
  <c r="G15" i="1"/>
  <c r="F16" i="1"/>
  <c r="E16" i="1"/>
  <c r="R16" i="1"/>
  <c r="S15" i="1"/>
  <c r="R15" i="1"/>
  <c r="S14" i="1"/>
  <c r="S21" i="1"/>
  <c r="S20" i="1"/>
  <c r="S19" i="1"/>
  <c r="R19" i="1"/>
  <c r="S18" i="1"/>
  <c r="R18" i="1"/>
  <c r="R20" i="1"/>
  <c r="R21" i="1"/>
  <c r="I17" i="1"/>
  <c r="G17" i="1"/>
  <c r="E17" i="1"/>
  <c r="H17" i="1"/>
  <c r="F17" i="1"/>
  <c r="E20" i="1"/>
  <c r="F20" i="1"/>
  <c r="F19" i="1"/>
  <c r="E19" i="1"/>
  <c r="E21" i="1"/>
  <c r="F21" i="1"/>
  <c r="G23" i="1"/>
  <c r="H23" i="1"/>
  <c r="I23" i="1"/>
  <c r="E23" i="1"/>
  <c r="F23" i="1"/>
  <c r="G19" i="1"/>
  <c r="H19" i="1"/>
  <c r="I19" i="1"/>
  <c r="E24" i="1"/>
  <c r="F24" i="1"/>
  <c r="G24" i="1"/>
  <c r="H24" i="1"/>
  <c r="I24" i="1"/>
  <c r="G20" i="1"/>
  <c r="H20" i="1"/>
  <c r="I20" i="1"/>
  <c r="G21" i="1"/>
  <c r="H21" i="1"/>
  <c r="I21" i="1"/>
  <c r="K18" i="1"/>
  <c r="L18" i="1" s="1"/>
  <c r="Q20" i="1" l="1"/>
  <c r="Q21" i="1"/>
  <c r="Q22" i="1"/>
  <c r="Q19" i="1"/>
  <c r="Q18" i="1"/>
  <c r="Q17" i="1"/>
  <c r="Q16" i="1"/>
  <c r="Q14" i="1"/>
  <c r="Q15" i="1"/>
  <c r="F18" i="1"/>
  <c r="E18" i="1"/>
  <c r="G18" i="1"/>
  <c r="I18" i="1"/>
  <c r="H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U26" authorId="0" shapeId="0" xr:uid="{86D3BCE7-338E-4869-92CE-1EE9DDE65899}">
      <text>
        <r>
          <rPr>
            <sz val="9"/>
            <color indexed="81"/>
            <rFont val="Tahoma"/>
            <family val="2"/>
          </rPr>
          <t xml:space="preserve">Weekday Return Type parameter
</t>
        </r>
      </text>
    </comment>
  </commentList>
</comments>
</file>

<file path=xl/sharedStrings.xml><?xml version="1.0" encoding="utf-8"?>
<sst xmlns="http://schemas.openxmlformats.org/spreadsheetml/2006/main" count="73" uniqueCount="56">
  <si>
    <t>Monthly Payroll Processing Schedule</t>
  </si>
  <si>
    <t>Option 1</t>
  </si>
  <si>
    <t>DateList</t>
  </si>
  <si>
    <t>Download the schedule</t>
  </si>
  <si>
    <t>Select your pay date &amp; payment method we have on file for you (BACS as default, even if we do not make payments on your behalf)</t>
  </si>
  <si>
    <t>Follow the submission and sign off dates</t>
  </si>
  <si>
    <t>Select your pay date here from the drop-down list</t>
  </si>
  <si>
    <t>LWD</t>
  </si>
  <si>
    <t>Payment Method (Salary Payments)</t>
  </si>
  <si>
    <t>BACS</t>
  </si>
  <si>
    <t xml:space="preserve">Last Working Day of the month </t>
  </si>
  <si>
    <t>Last Fri of month</t>
  </si>
  <si>
    <t>Last Thu of month</t>
  </si>
  <si>
    <t>Last Wed of month</t>
  </si>
  <si>
    <t>Last Tue of month</t>
  </si>
  <si>
    <t>Last Mon of month</t>
  </si>
  <si>
    <t>Month No.</t>
  </si>
  <si>
    <t>Month</t>
  </si>
  <si>
    <t>Year</t>
  </si>
  <si>
    <t>Period</t>
  </si>
  <si>
    <t xml:space="preserve">All Payroll Changes To Be Submitted On Or Before 5pm  </t>
  </si>
  <si>
    <t>Payroll Returned
To The Customer by 5pm</t>
  </si>
  <si>
    <t>Supplier to Submit FPS by 5pm</t>
  </si>
  <si>
    <t>Supplier To Publish Payslips No Later Than 5pm</t>
  </si>
  <si>
    <t>Pay Day</t>
  </si>
  <si>
    <t>Supplier to Submit EPS Files and Send Month End Reports To Customer No Later Than 5pm</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</si>
  <si>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</si>
  <si>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</si>
  <si>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</si>
  <si>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</si>
  <si>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</si>
  <si>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</si>
  <si>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</si>
  <si>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</si>
  <si>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</si>
  <si>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</si>
  <si>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</si>
  <si>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</si>
  <si>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</si>
  <si>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</si>
  <si>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</si>
  <si>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</si>
  <si>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</si>
  <si>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TBC</t>
  </si>
  <si>
    <t xml:space="preserve">New Year's Day </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</si>
  <si>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</si>
  <si>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</si>
  <si>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</si>
  <si>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</si>
  <si>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weekend or bank holiday, it will be moved to the earliest working day</t>
  </si>
  <si>
    <t>Any requirements for changes to a schedule are subject to agreement with the Payroll Manager on Supplier's side, and the Customer must notify the Supplier at least 30 days in advance</t>
  </si>
  <si>
    <r>
      <rPr>
        <b/>
        <sz val="10"/>
        <color rgb="FF00000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</si>
  <si>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</si>
  <si>
    <t>The BACS drop-down option is the default option for all Clients whose payments are managed by Cintra via BACS or who manage payments directly. The Faster Payments option is only available to Customers who chose faster payments as their standard payment service via Modulr (contingency plans are not included in the schedule due to their nature).</t>
  </si>
  <si>
    <t>Payment Type</t>
  </si>
  <si>
    <t>Faster Payments (Modulr)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</si>
</sst>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d\ dd\ mmm\ yyyy"/>
    <numFmt numFmtId="165" formatCode="mmmm"/>
    <numFmt numFmtId="166" formatCode="d/m/yy;@"/>
    <numFmt numFmtId="167" formatCode="dd\ mmm\ yyyy"/>
  </numFmts>
  <fonts count="33" x14ac:knownFonts="1">
    <font>
      <sz val="11"/>
      <color theme="1"/>
      <name val="Calibri"/>
      <family val="2"/>
      <scheme val="minor"/>
    </font>
    <font>
      <sz val="10"/>
      <name val="Arial"/>
      <family val="2"/>
    </font>
    <font>
      <sz val="9"/>
      <color indexed="81"/>
      <name val="Tahoma"/>
      <family val="2"/>
    </font>
    <font>
      <sz val="11"/>
      <color theme="1"/>
      <name val="Calibri"/>
      <family val="2"/>
    </font>
    <font>
      <b/>
      <sz val="24"/>
      <color rgb="FF233976"/>
      <name val="Calibri"/>
      <family val="2"/>
    </font>
    <font>
      <b/>
      <sz val="20"/>
      <color rgb="FF94C11F"/>
      <name val="Calibri"/>
      <family val="2"/>
    </font>
    <font>
      <b/>
      <sz val="24"/>
      <color rgb="FF1F4E78"/>
      <name val="Calibri"/>
      <family val="2"/>
    </font>
    <font>
      <b/>
      <sz val="20"/>
      <color rgb="FF233976"/>
      <name val="Calibri"/>
      <family val="2"/>
    </font>
    <font>
      <b/>
      <sz val="17"/>
      <name val="Calibri"/>
      <family val="2"/>
    </font>
    <font>
      <b/>
      <sz val="20"/>
      <name val="Calibri"/>
      <family val="2"/>
    </font>
    <font>
      <b/>
      <sz val="16"/>
      <name val="Calibri"/>
      <family val="2"/>
    </font>
    <font>
      <b/>
      <sz val="10"/>
      <name val="Calibri"/>
      <family val="2"/>
    </font>
    <font>
      <sz val="10"/>
      <name val="Calibri"/>
      <family val="2"/>
    </font>
    <font>
      <sz val="16"/>
      <name val="Calibri"/>
      <family val="2"/>
    </font>
    <font>
      <b/>
      <sz val="14"/>
      <name val="Calibri"/>
      <family val="2"/>
    </font>
    <font>
      <b/>
      <sz val="11"/>
      <color theme="1"/>
      <name val="Calibri"/>
      <family val="2"/>
    </font>
    <font>
      <b/>
      <sz val="11"/>
      <color theme="0"/>
      <name val="Calibri"/>
      <family val="2"/>
    </font>
    <font>
      <sz val="11"/>
      <color theme="0"/>
      <name val="Calibri"/>
      <family val="2"/>
    </font>
    <font>
      <sz val="14"/>
      <name val="Calibri"/>
      <family val="2"/>
    </font>
    <font>
      <sz val="11.5"/>
      <name val="Calibri"/>
      <family val="2"/>
    </font>
    <font>
      <b/>
      <sz val="11"/>
      <color rgb="FF000000"/>
      <name val="Calibri"/>
      <family val="2"/>
    </font>
    <font>
      <b/>
      <sz val="14"/>
      <name val="Calibri"/>
      <family val="2"/>
      <charset val="1"/>
    </font>
    <font>
      <u/>
      <sz val="11"/>
      <color theme="10"/>
      <name val="Calibri"/>
      <family val="2"/>
      <scheme val="minor"/>
    </font>
    <font>
      <b/>
      <sz val="11"/>
      <color theme="0"/>
      <name val="Calibri (Body)"/>
    </font>
    <font>
      <sz val="11"/>
      <color rgb="FF000000"/>
      <name val="Calibri"/>
      <family val="2"/>
      <scheme val="minor"/>
    </font>
    <font>
      <sz val="11"/>
      <name val="Calibri"/>
      <family val="2"/>
      <scheme val="minor"/>
    </font>
    <font>
      <b/>
      <u/>
      <sz val="11"/>
      <color rgb="FF233976"/>
      <name val="Calibri"/>
      <family val="2"/>
      <scheme val="minor"/>
    </font>
    <font>
      <b/>
      <u/>
      <sz val="11"/>
      <name val="Calibri"/>
      <family val="2"/>
      <scheme val="minor"/>
    </font>
    <font>
      <b/>
      <sz val="12"/>
      <name val="Calibri"/>
      <family val="2"/>
    </font>
    <font>
      <b/>
      <u/>
      <sz val="10"/>
      <color rgb="FF233976"/>
      <name val="Calibri"/>
      <family val="2"/>
      <scheme val="minor"/>
    </font>
    <font>
      <b/>
      <u/>
      <sz val="10"/>
      <name val="Calibri"/>
      <family val="2"/>
      <scheme val="minor"/>
    </font>
    <font>
      <b/>
      <sz val="10"/>
      <color rgb="FF000000"/>
      <name val="Calibri"/>
      <family val="2"/>
      <scheme val="minor"/>
    </font>
    <font>
      <b/>
      <sz val="11"/>
      <color theme="1"/>
      <name val="Calibri"/>
      <family val="2"/>
      <scheme val="minor"/>
    </font>
  </fonts>
  <fills count="9">
    <fill>
      <patternFill patternType="none"/>
    </fill>
    <fill>
      <patternFill patternType="gray125"/>
    </fill>
    <fill>
      <patternFill patternType="solid">
        <fgColor rgb="FF214F87"/>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233976"/>
        <bgColor indexed="64"/>
      </patternFill>
    </fill>
    <fill>
      <patternFill patternType="solid">
        <fgColor rgb="FFF2F2F2"/>
        <bgColor rgb="FF000000"/>
      </patternFill>
    </fill>
  </fills>
  <borders count="19">
    <border>
      <left/>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style="thick">
        <color theme="0"/>
      </right>
      <top/>
      <bottom/>
      <diagonal/>
    </border>
    <border>
      <left style="thick">
        <color theme="0"/>
      </left>
      <right style="thin">
        <color rgb="FF002060"/>
      </right>
      <top/>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thin">
        <color rgb="FF94C11F"/>
      </left>
      <right style="thin">
        <color rgb="FF94C11F"/>
      </right>
      <top/>
      <bottom/>
      <diagonal/>
    </border>
    <border>
      <left style="thin">
        <color rgb="FF94C11F"/>
      </left>
      <right style="thin">
        <color rgb="FF94C11F"/>
      </right>
      <top/>
      <bottom style="thin">
        <color rgb="FF94C11F"/>
      </bottom>
      <diagonal/>
    </border>
    <border>
      <left style="thin">
        <color rgb="FF94C11F"/>
      </left>
      <right/>
      <top/>
      <bottom style="thin">
        <color rgb="FF94C11F"/>
      </bottom>
      <diagonal/>
    </border>
    <border>
      <left style="medium">
        <color rgb="FF233976"/>
      </left>
      <right style="medium">
        <color rgb="FF233976"/>
      </right>
      <top style="medium">
        <color rgb="FF233976"/>
      </top>
      <bottom style="medium">
        <color rgb="FF233976"/>
      </bottom>
      <diagonal/>
    </border>
    <border>
      <left/>
      <right style="medium">
        <color rgb="FF233976"/>
      </right>
      <top style="medium">
        <color rgb="FF233976"/>
      </top>
      <bottom style="medium">
        <color rgb="FF233976"/>
      </bottom>
      <diagonal/>
    </border>
    <border>
      <left/>
      <right/>
      <top/>
      <bottom style="thin">
        <color rgb="FF94C11F"/>
      </bottom>
      <diagonal/>
    </border>
    <border>
      <left/>
      <right style="thin">
        <color rgb="FF94C11F"/>
      </right>
      <top/>
      <bottom style="thin">
        <color rgb="FF94C11F"/>
      </bottom>
      <diagonal/>
    </border>
    <border>
      <left/>
      <right style="thin">
        <color rgb="FF94C11F"/>
      </right>
      <top style="thin">
        <color rgb="FF94C11F"/>
      </top>
      <bottom/>
      <diagonal/>
    </border>
    <border>
      <left/>
      <right style="thin">
        <color rgb="FF94C11F"/>
      </right>
      <top/>
      <bottom/>
      <diagonal/>
    </border>
    <border>
      <left style="thin">
        <color rgb="FF94C11F"/>
      </left>
      <right/>
      <top style="thin">
        <color rgb="FF94C11F"/>
      </top>
      <bottom style="thin">
        <color rgb="FF94C11F"/>
      </bottom>
      <diagonal/>
    </border>
    <border>
      <left/>
      <right/>
      <top style="thin">
        <color rgb="FF94C11F"/>
      </top>
      <bottom style="thin">
        <color rgb="FF94C11F"/>
      </bottom>
      <diagonal/>
    </border>
    <border>
      <left style="thin">
        <color rgb="FF94C11F"/>
      </left>
      <right/>
      <top/>
      <bottom/>
      <diagonal/>
    </border>
  </borders>
  <cellStyleXfs count="3">
    <xf numFmtId="0" fontId="0" fillId="0" borderId="0"/>
    <xf numFmtId="0" fontId="1" fillId="0" borderId="0"/>
    <xf numFmtId="0" fontId="22" fillId="0" borderId="0" applyNumberFormat="0" applyFill="0" applyBorder="0" applyAlignment="0" applyProtection="0"/>
  </cellStyleXfs>
  <cellXfs count="70">
    <xf numFmtId="0" fontId="0" fillId="0" borderId="0" xfId="0"/>
    <xf numFmtId="0" fontId="3" fillId="0" borderId="0" xfId="0" applyFont="1" applyAlignment="1">
      <alignment horizontal="center"/>
    </xf>
    <xf numFmtId="0" fontId="6" fillId="0" borderId="0" xfId="0" applyFont="1" applyAlignment="1">
      <alignment horizontal="center"/>
    </xf>
    <xf numFmtId="0" fontId="3" fillId="2" borderId="0" xfId="0" applyFont="1" applyFill="1" applyAlignment="1">
      <alignment horizontal="center"/>
    </xf>
    <xf numFmtId="0" fontId="3" fillId="0" borderId="0" xfId="0" applyFont="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vertical="top" wrapText="1"/>
    </xf>
    <xf numFmtId="0" fontId="12" fillId="0" borderId="0" xfId="0" applyFont="1" applyAlignment="1">
      <alignment horizontal="center" vertical="center" wrapText="1"/>
    </xf>
    <xf numFmtId="0" fontId="15" fillId="4" borderId="3"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15" fillId="0" borderId="0" xfId="0" applyFont="1" applyAlignment="1">
      <alignment horizontal="center"/>
    </xf>
    <xf numFmtId="164" fontId="3" fillId="0" borderId="0" xfId="0" applyNumberFormat="1" applyFont="1" applyAlignment="1">
      <alignment horizontal="center"/>
    </xf>
    <xf numFmtId="0" fontId="18" fillId="0" borderId="0" xfId="0" applyFont="1" applyAlignment="1">
      <alignment horizontal="center"/>
    </xf>
    <xf numFmtId="166" fontId="18" fillId="0" borderId="0" xfId="0" applyNumberFormat="1" applyFont="1" applyAlignment="1">
      <alignment horizontal="center"/>
    </xf>
    <xf numFmtId="14" fontId="3" fillId="0" borderId="0" xfId="0" applyNumberFormat="1" applyFont="1"/>
    <xf numFmtId="166" fontId="18" fillId="0" borderId="0" xfId="0" applyNumberFormat="1" applyFont="1" applyAlignment="1">
      <alignment vertical="center"/>
    </xf>
    <xf numFmtId="166" fontId="18" fillId="0" borderId="0" xfId="0" applyNumberFormat="1" applyFont="1" applyAlignment="1">
      <alignment wrapText="1"/>
    </xf>
    <xf numFmtId="167" fontId="3" fillId="0" borderId="0" xfId="0" applyNumberFormat="1" applyFont="1" applyAlignment="1">
      <alignment horizontal="center"/>
    </xf>
    <xf numFmtId="0" fontId="19" fillId="0" borderId="0" xfId="1" applyFont="1" applyAlignment="1">
      <alignment horizontal="left"/>
    </xf>
    <xf numFmtId="0" fontId="19" fillId="0" borderId="0" xfId="1" applyFont="1" applyAlignment="1">
      <alignment horizontal="center"/>
    </xf>
    <xf numFmtId="0" fontId="12" fillId="0" borderId="0" xfId="0" applyFont="1"/>
    <xf numFmtId="0" fontId="20" fillId="0" borderId="0" xfId="0" applyFont="1"/>
    <xf numFmtId="165" fontId="14" fillId="0" borderId="5" xfId="0" applyNumberFormat="1" applyFont="1" applyBorder="1" applyAlignment="1">
      <alignment horizontal="center"/>
    </xf>
    <xf numFmtId="0" fontId="18" fillId="0" borderId="5" xfId="0" applyFont="1" applyBorder="1" applyAlignment="1">
      <alignment horizontal="center"/>
    </xf>
    <xf numFmtId="164" fontId="18" fillId="0" borderId="5" xfId="0" applyNumberFormat="1" applyFont="1" applyBorder="1" applyAlignment="1">
      <alignment horizontal="center" vertical="center"/>
    </xf>
    <xf numFmtId="0" fontId="3" fillId="0" borderId="0" xfId="0" applyFont="1" applyAlignment="1" applyProtection="1">
      <alignment horizontal="center"/>
      <protection locked="0"/>
    </xf>
    <xf numFmtId="0" fontId="10" fillId="0" borderId="0" xfId="0" applyFont="1" applyProtection="1">
      <protection locked="0"/>
    </xf>
    <xf numFmtId="0" fontId="21" fillId="6" borderId="10"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protection locked="0"/>
    </xf>
    <xf numFmtId="0" fontId="13" fillId="0" borderId="0" xfId="0" applyFont="1" applyProtection="1">
      <protection locked="0"/>
    </xf>
    <xf numFmtId="0" fontId="3" fillId="0" borderId="0" xfId="0" applyFont="1" applyProtection="1">
      <protection locked="0"/>
    </xf>
    <xf numFmtId="0" fontId="23" fillId="7" borderId="3" xfId="0" applyFont="1" applyFill="1" applyBorder="1" applyAlignment="1">
      <alignment horizontal="center" vertical="center"/>
    </xf>
    <xf numFmtId="0" fontId="23" fillId="7" borderId="4" xfId="0" applyFont="1" applyFill="1" applyBorder="1" applyAlignment="1">
      <alignment horizontal="center" vertical="center"/>
    </xf>
    <xf numFmtId="164" fontId="0" fillId="5" borderId="6" xfId="0" applyNumberFormat="1" applyFill="1" applyBorder="1" applyAlignment="1">
      <alignment horizontal="center" vertical="center"/>
    </xf>
    <xf numFmtId="0" fontId="24" fillId="8" borderId="14" xfId="0" applyFont="1" applyFill="1" applyBorder="1" applyAlignment="1">
      <alignment horizontal="center" vertical="center"/>
    </xf>
    <xf numFmtId="164" fontId="0" fillId="5" borderId="7" xfId="0" applyNumberFormat="1" applyFill="1" applyBorder="1" applyAlignment="1">
      <alignment horizontal="center" vertical="center"/>
    </xf>
    <xf numFmtId="0" fontId="24" fillId="8" borderId="15" xfId="0" applyFont="1" applyFill="1" applyBorder="1" applyAlignment="1">
      <alignment horizontal="center" vertical="center"/>
    </xf>
    <xf numFmtId="0" fontId="25" fillId="8" borderId="15" xfId="0" applyFont="1" applyFill="1" applyBorder="1" applyAlignment="1">
      <alignment horizontal="center" vertical="center"/>
    </xf>
    <xf numFmtId="164" fontId="0" fillId="5" borderId="8" xfId="0" applyNumberFormat="1" applyFill="1" applyBorder="1" applyAlignment="1">
      <alignment horizontal="center" vertical="center"/>
    </xf>
    <xf numFmtId="0" fontId="25" fillId="8" borderId="13" xfId="0" applyFont="1" applyFill="1" applyBorder="1" applyAlignment="1">
      <alignment horizontal="center" vertical="center"/>
    </xf>
    <xf numFmtId="0" fontId="26" fillId="0" borderId="0" xfId="2" applyFont="1" applyBorder="1" applyAlignment="1">
      <alignment horizontal="left" vertical="center"/>
    </xf>
    <xf numFmtId="0" fontId="27" fillId="0" borderId="0" xfId="2" applyFont="1" applyBorder="1" applyAlignment="1">
      <alignment horizontal="left" vertical="center"/>
    </xf>
    <xf numFmtId="0" fontId="14" fillId="6" borderId="11" xfId="0" applyFont="1" applyFill="1" applyBorder="1" applyAlignment="1" applyProtection="1">
      <alignment horizontal="center" vertical="center" wrapText="1"/>
      <protection locked="0"/>
    </xf>
    <xf numFmtId="0" fontId="15" fillId="0" borderId="17" xfId="0" applyFont="1" applyBorder="1" applyAlignment="1">
      <alignment vertical="center" wrapText="1"/>
    </xf>
    <xf numFmtId="0" fontId="15" fillId="0" borderId="18" xfId="0" applyFont="1" applyBorder="1" applyAlignment="1">
      <alignment vertical="center" wrapText="1"/>
    </xf>
    <xf numFmtId="0" fontId="26" fillId="0" borderId="0" xfId="2" applyFont="1" applyBorder="1" applyAlignment="1">
      <alignment horizontal="left" vertical="center"/>
    </xf>
    <xf numFmtId="0" fontId="27" fillId="0" borderId="0" xfId="2" applyFont="1" applyBorder="1" applyAlignment="1">
      <alignment horizontal="left" vertical="center"/>
    </xf>
    <xf numFmtId="0" fontId="11" fillId="0" borderId="5" xfId="0" applyFont="1" applyBorder="1" applyAlignment="1">
      <alignment horizontal="left" wrapText="1"/>
    </xf>
    <xf numFmtId="166" fontId="11" fillId="0" borderId="5" xfId="0" quotePrefix="1" applyNumberFormat="1" applyFont="1" applyBorder="1" applyAlignment="1">
      <alignment horizontal="left" vertical="center" wrapText="1"/>
    </xf>
    <xf numFmtId="0" fontId="11" fillId="0" borderId="5" xfId="0" applyFont="1" applyBorder="1" applyAlignment="1">
      <alignment horizontal="left" vertical="center" wrapText="1"/>
    </xf>
    <xf numFmtId="0" fontId="16"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3" fillId="0" borderId="0" xfId="0" applyFont="1" applyAlignment="1">
      <alignment horizontal="center" vertical="center" wrapText="1"/>
    </xf>
    <xf numFmtId="166" fontId="28" fillId="0" borderId="14" xfId="0" applyNumberFormat="1" applyFont="1" applyBorder="1" applyAlignment="1">
      <alignment horizontal="center" vertical="center"/>
    </xf>
    <xf numFmtId="166" fontId="28" fillId="0" borderId="15" xfId="0" applyNumberFormat="1" applyFont="1" applyBorder="1" applyAlignment="1">
      <alignment horizontal="center" vertical="center"/>
    </xf>
    <xf numFmtId="166" fontId="28" fillId="0" borderId="13" xfId="0"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29" fillId="0" borderId="9" xfId="2" applyFont="1" applyBorder="1" applyAlignment="1">
      <alignment horizontal="left" vertical="center" wrapText="1"/>
    </xf>
    <xf numFmtId="0" fontId="30" fillId="0" borderId="12" xfId="2" applyFont="1" applyBorder="1" applyAlignment="1">
      <alignment horizontal="left" vertical="center" wrapText="1"/>
    </xf>
    <xf numFmtId="0" fontId="30" fillId="0" borderId="13" xfId="2" applyFont="1" applyBorder="1" applyAlignment="1">
      <alignment horizontal="left" vertical="center" wrapText="1"/>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left" wrapText="1"/>
    </xf>
  </cellXfs>
  <cellStyles count="3">
    <cellStyle name="Hyperlink" xfId="2" builtinId="8"/>
    <cellStyle name="Normal" xfId="0" builtinId="0"/>
    <cellStyle name="Normal 2" xfId="1" xr:uid="{82782FAA-938A-4185-ADCB-21C5AE5483A1}"/>
  </cellStyles>
  <dxfs count="6">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233976"/>
      <color rgb="FF94C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523875</xdr:colOff>
      <xdr:row>8</xdr:row>
      <xdr:rowOff>257175</xdr:rowOff>
    </xdr:from>
    <xdr:to>
      <xdr:col>5</xdr:col>
      <xdr:colOff>1463040</xdr:colOff>
      <xdr:row>10</xdr:row>
      <xdr:rowOff>87086</xdr:rowOff>
    </xdr:to>
    <xdr:pic>
      <xdr:nvPicPr>
        <xdr:cNvPr id="4" name="Picture 3">
          <a:extLst>
            <a:ext uri="{FF2B5EF4-FFF2-40B4-BE49-F238E27FC236}">
              <a16:creationId xmlns:a16="http://schemas.microsoft.com/office/drawing/2014/main" id="{4D62156C-2FFB-E206-D3B8-D9C39D31F637}"/>
            </a:ext>
            <a:ext uri="{147F2762-F138-4A5C-976F-8EAC2B608ADB}">
              <a16:predDERef xmlns:a16="http://schemas.microsoft.com/office/drawing/2014/main" pred="{448200E3-DC92-2BB8-9637-347F5E173C2F}"/>
            </a:ext>
          </a:extLst>
        </xdr:cNvPr>
        <xdr:cNvPicPr>
          <a:picLocks noChangeAspect="1"/>
        </xdr:cNvPicPr>
      </xdr:nvPicPr>
      <xdr:blipFill>
        <a:blip xmlns:r="http://schemas.openxmlformats.org/officeDocument/2006/relationships" r:embed="rId1"/>
        <a:stretch>
          <a:fillRect/>
        </a:stretch>
      </xdr:blipFill>
      <xdr:spPr>
        <a:xfrm>
          <a:off x="4200525" y="2714625"/>
          <a:ext cx="942975" cy="847725"/>
        </a:xfrm>
        <a:prstGeom prst="rect">
          <a:avLst/>
        </a:prstGeom>
      </xdr:spPr>
    </xdr:pic>
    <xdr:clientData/>
  </xdr:twoCellAnchor>
  <xdr:twoCellAnchor editAs="oneCell">
    <xdr:from>
      <xdr:col>1</xdr:col>
      <xdr:colOff>590549</xdr:colOff>
      <xdr:row>6</xdr:row>
      <xdr:rowOff>102052</xdr:rowOff>
    </xdr:from>
    <xdr:to>
      <xdr:col>1</xdr:col>
      <xdr:colOff>952500</xdr:colOff>
      <xdr:row>9</xdr:row>
      <xdr:rowOff>50930</xdr:rowOff>
    </xdr:to>
    <xdr:pic>
      <xdr:nvPicPr>
        <xdr:cNvPr id="5" name="Picture 4">
          <a:extLst>
            <a:ext uri="{FF2B5EF4-FFF2-40B4-BE49-F238E27FC236}">
              <a16:creationId xmlns:a16="http://schemas.microsoft.com/office/drawing/2014/main" id="{45560487-D01A-A5FD-5696-5DFF5CD49E64}"/>
            </a:ext>
            <a:ext uri="{147F2762-F138-4A5C-976F-8EAC2B608ADB}">
              <a16:predDERef xmlns:a16="http://schemas.microsoft.com/office/drawing/2014/main" pred="{4D62156C-2FFB-E206-D3B8-D9C39D31F637}"/>
            </a:ext>
          </a:extLst>
        </xdr:cNvPr>
        <xdr:cNvPicPr>
          <a:picLocks noChangeAspect="1"/>
        </xdr:cNvPicPr>
      </xdr:nvPicPr>
      <xdr:blipFill>
        <a:blip xmlns:r="http://schemas.openxmlformats.org/officeDocument/2006/relationships" r:embed="rId2"/>
        <a:stretch>
          <a:fillRect/>
        </a:stretch>
      </xdr:blipFill>
      <xdr:spPr>
        <a:xfrm>
          <a:off x="590549" y="2905123"/>
          <a:ext cx="361951" cy="1119093"/>
        </a:xfrm>
        <a:prstGeom prst="rect">
          <a:avLst/>
        </a:prstGeom>
      </xdr:spPr>
    </xdr:pic>
    <xdr:clientData/>
  </xdr:twoCellAnchor>
  <xdr:twoCellAnchor editAs="oneCell">
    <xdr:from>
      <xdr:col>10</xdr:col>
      <xdr:colOff>1224643</xdr:colOff>
      <xdr:row>0</xdr:row>
      <xdr:rowOff>0</xdr:rowOff>
    </xdr:from>
    <xdr:to>
      <xdr:col>12</xdr:col>
      <xdr:colOff>1812</xdr:colOff>
      <xdr:row>0</xdr:row>
      <xdr:rowOff>974271</xdr:rowOff>
    </xdr:to>
    <xdr:pic>
      <xdr:nvPicPr>
        <xdr:cNvPr id="6" name="Picture 5">
          <a:extLst>
            <a:ext uri="{FF2B5EF4-FFF2-40B4-BE49-F238E27FC236}">
              <a16:creationId xmlns:a16="http://schemas.microsoft.com/office/drawing/2014/main" id="{E375A713-A02D-4E5F-B8FB-C2EE00AB07D4}"/>
            </a:ext>
          </a:extLst>
        </xdr:cNvPr>
        <xdr:cNvPicPr>
          <a:picLocks noChangeAspect="1"/>
        </xdr:cNvPicPr>
      </xdr:nvPicPr>
      <xdr:blipFill>
        <a:blip xmlns:r="http://schemas.openxmlformats.org/officeDocument/2006/relationships" r:embed="rId3"/>
        <a:stretch>
          <a:fillRect/>
        </a:stretch>
      </xdr:blipFill>
      <xdr:spPr>
        <a:xfrm>
          <a:off x="12464143" y="0"/>
          <a:ext cx="1952531" cy="981891"/>
        </a:xfrm>
        <a:prstGeom prst="rect">
          <a:avLst/>
        </a:prstGeom>
      </xdr:spPr>
    </xdr:pic>
    <xdr:clientData/>
  </xdr:twoCellAnchor>
  <xdr:twoCellAnchor editAs="oneCell">
    <xdr:from>
      <xdr:col>8</xdr:col>
      <xdr:colOff>537882</xdr:colOff>
      <xdr:row>8</xdr:row>
      <xdr:rowOff>291354</xdr:rowOff>
    </xdr:from>
    <xdr:to>
      <xdr:col>8</xdr:col>
      <xdr:colOff>1469427</xdr:colOff>
      <xdr:row>10</xdr:row>
      <xdr:rowOff>112845</xdr:rowOff>
    </xdr:to>
    <xdr:pic>
      <xdr:nvPicPr>
        <xdr:cNvPr id="2" name="Picture 1">
          <a:extLst>
            <a:ext uri="{FF2B5EF4-FFF2-40B4-BE49-F238E27FC236}">
              <a16:creationId xmlns:a16="http://schemas.microsoft.com/office/drawing/2014/main" id="{D61344CF-EF4F-4FC7-A4CB-2AFBC29BE55A}"/>
            </a:ext>
            <a:ext uri="{147F2762-F138-4A5C-976F-8EAC2B608ADB}">
              <a16:predDERef xmlns:a16="http://schemas.microsoft.com/office/drawing/2014/main" pred="{448200E3-DC92-2BB8-9637-347F5E173C2F}"/>
            </a:ext>
          </a:extLst>
        </xdr:cNvPr>
        <xdr:cNvPicPr>
          <a:picLocks noChangeAspect="1"/>
        </xdr:cNvPicPr>
      </xdr:nvPicPr>
      <xdr:blipFill>
        <a:blip xmlns:r="http://schemas.openxmlformats.org/officeDocument/2006/relationships" r:embed="rId1"/>
        <a:stretch>
          <a:fillRect/>
        </a:stretch>
      </xdr:blipFill>
      <xdr:spPr>
        <a:xfrm>
          <a:off x="10074088" y="3910854"/>
          <a:ext cx="939165" cy="8451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B44"/>
  <sheetViews>
    <sheetView showGridLines="0" tabSelected="1" topLeftCell="B1" zoomScale="70" zoomScaleNormal="70" workbookViewId="0">
      <selection activeCell="H10" sqref="H10"/>
    </sheetView>
  </sheetViews>
  <sheetFormatPr defaultColWidth="6.5703125" defaultRowHeight="15" x14ac:dyDescent="0.25"/>
  <cols>
    <col min="1" max="1" width="5.85546875" style="1" hidden="1" customWidth="1"/>
    <col min="2" max="2" width="16.28515625" style="1" customWidth="1"/>
    <col min="3" max="3" width="7.140625" style="1" bestFit="1" customWidth="1"/>
    <col min="4" max="4" width="9" style="1" customWidth="1"/>
    <col min="5" max="5" width="39.28515625" style="1" customWidth="1"/>
    <col min="6" max="6" width="25.42578125" style="1" customWidth="1"/>
    <col min="7" max="7" width="28.5703125" style="1" customWidth="1"/>
    <col min="8" max="8" width="26.42578125" style="1" customWidth="1"/>
    <col min="9" max="9" width="23.85546875" style="1" customWidth="1"/>
    <col min="10" max="10" width="23.28515625" style="1" hidden="1" customWidth="1"/>
    <col min="11" max="12" width="23.28515625" style="1" customWidth="1"/>
    <col min="13" max="13" width="3.28515625" style="1" customWidth="1"/>
    <col min="14" max="14" width="4.7109375" style="1" hidden="1" customWidth="1"/>
    <col min="15" max="15" width="29.28515625" style="1" hidden="1" customWidth="1"/>
    <col min="16" max="16" width="16.85546875" style="1" hidden="1" customWidth="1"/>
    <col min="17" max="17" width="16.28515625" style="1" hidden="1" customWidth="1"/>
    <col min="18" max="18" width="17.42578125" style="1" hidden="1" customWidth="1"/>
    <col min="19" max="19" width="18.28515625" style="1" hidden="1" customWidth="1"/>
    <col min="20" max="20" width="17.42578125" style="1" hidden="1" customWidth="1"/>
    <col min="21" max="21" width="17.85546875" style="1" hidden="1" customWidth="1"/>
    <col min="22" max="22" width="3.28515625" style="1" customWidth="1"/>
    <col min="23" max="23" width="18.28515625" style="1" customWidth="1"/>
    <col min="24" max="24" width="35.42578125" style="1" customWidth="1"/>
    <col min="25" max="25" width="6.5703125" style="1"/>
    <col min="26" max="26" width="5.28515625" style="1" customWidth="1"/>
    <col min="27" max="27" width="7.7109375" style="1" hidden="1" customWidth="1"/>
    <col min="28" max="28" width="6.5703125" style="1" hidden="1" customWidth="1"/>
    <col min="29" max="29" width="0" style="1" hidden="1" customWidth="1"/>
    <col min="30" max="16384" width="6.5703125" style="1"/>
  </cols>
  <sheetData>
    <row r="1" spans="1:27" ht="85.5" customHeight="1" x14ac:dyDescent="0.25"/>
    <row r="2" spans="1:27" ht="16.5" customHeight="1" x14ac:dyDescent="0.25">
      <c r="B2" s="3"/>
      <c r="C2" s="3"/>
      <c r="D2" s="3"/>
      <c r="E2" s="3"/>
      <c r="F2" s="3"/>
      <c r="G2" s="3"/>
      <c r="H2" s="3"/>
      <c r="I2" s="3"/>
      <c r="J2" s="3"/>
      <c r="K2" s="3"/>
      <c r="L2" s="3"/>
    </row>
    <row r="3" spans="1:27" ht="33.75" customHeight="1" x14ac:dyDescent="0.5">
      <c r="F3" s="65" t="s">
        <v>0</v>
      </c>
      <c r="G3" s="65"/>
      <c r="H3" s="65"/>
      <c r="I3" s="65"/>
    </row>
    <row r="4" spans="1:27" ht="33.75" customHeight="1" x14ac:dyDescent="0.4">
      <c r="F4" s="66" t="s">
        <v>1</v>
      </c>
      <c r="G4" s="66"/>
      <c r="H4" s="66"/>
      <c r="I4" s="66"/>
    </row>
    <row r="5" spans="1:27" ht="33.75" customHeight="1" x14ac:dyDescent="0.5">
      <c r="F5" s="2"/>
      <c r="G5" s="67">
        <v>2025</v>
      </c>
      <c r="H5" s="67"/>
      <c r="I5" s="2"/>
    </row>
    <row r="6" spans="1:27" ht="16.5" customHeight="1" x14ac:dyDescent="0.25">
      <c r="B6" s="3"/>
      <c r="C6" s="3"/>
      <c r="D6" s="3"/>
      <c r="E6" s="3"/>
      <c r="F6" s="3"/>
      <c r="G6" s="3"/>
      <c r="H6" s="3"/>
      <c r="I6" s="3"/>
      <c r="J6" s="3"/>
      <c r="K6" s="3"/>
      <c r="L6" s="3"/>
      <c r="AA6" s="1" t="s">
        <v>2</v>
      </c>
    </row>
    <row r="7" spans="1:27" ht="33" customHeight="1" x14ac:dyDescent="0.25">
      <c r="C7" s="25" t="s">
        <v>3</v>
      </c>
      <c r="AA7" s="4">
        <v>1</v>
      </c>
    </row>
    <row r="8" spans="1:27" ht="33" customHeight="1" x14ac:dyDescent="0.35">
      <c r="C8" s="69" t="s">
        <v>4</v>
      </c>
      <c r="D8" s="69"/>
      <c r="E8" s="69"/>
      <c r="F8" s="69"/>
      <c r="G8" s="68"/>
      <c r="H8" s="68"/>
      <c r="I8" s="68"/>
      <c r="J8" s="5"/>
      <c r="K8" s="5"/>
      <c r="L8" s="5"/>
      <c r="AA8" s="4">
        <v>2</v>
      </c>
    </row>
    <row r="9" spans="1:27" ht="25.5" customHeight="1" thickBot="1" x14ac:dyDescent="0.3">
      <c r="C9" s="25" t="s">
        <v>5</v>
      </c>
      <c r="I9" s="6"/>
      <c r="J9" s="6"/>
      <c r="K9" s="6"/>
      <c r="L9" s="6"/>
      <c r="AA9" s="4">
        <v>3</v>
      </c>
    </row>
    <row r="10" spans="1:27" s="29" customFormat="1" ht="54.75" customHeight="1" x14ac:dyDescent="0.35">
      <c r="B10" s="30"/>
      <c r="C10" s="30"/>
      <c r="F10" s="30"/>
      <c r="G10" s="31" t="s">
        <v>6</v>
      </c>
      <c r="H10" s="32" t="s">
        <v>7</v>
      </c>
      <c r="I10" s="30"/>
      <c r="J10" s="33"/>
      <c r="K10" s="31" t="s">
        <v>8</v>
      </c>
      <c r="L10" s="46" t="s">
        <v>9</v>
      </c>
      <c r="AA10" s="34">
        <v>4</v>
      </c>
    </row>
    <row r="11" spans="1:27" ht="21" x14ac:dyDescent="0.35">
      <c r="B11" s="7"/>
      <c r="C11" s="7"/>
      <c r="D11" s="7"/>
      <c r="E11" s="7"/>
      <c r="F11" s="7"/>
      <c r="G11" s="7"/>
      <c r="H11" s="7"/>
      <c r="I11" s="7"/>
      <c r="J11" s="7"/>
      <c r="K11" s="7"/>
      <c r="L11" s="7"/>
      <c r="AA11" s="4">
        <v>5</v>
      </c>
    </row>
    <row r="12" spans="1:27" ht="14.45" hidden="1" customHeight="1" x14ac:dyDescent="0.3">
      <c r="B12" s="8"/>
      <c r="C12" s="8"/>
      <c r="E12" s="1">
        <v>-9</v>
      </c>
      <c r="F12" s="1">
        <v>-5</v>
      </c>
      <c r="G12" s="1">
        <f>IF(L10="BACS", -3, -1)</f>
        <v>-3</v>
      </c>
      <c r="H12" s="1">
        <v>-1</v>
      </c>
      <c r="I12" s="1">
        <v>-1</v>
      </c>
      <c r="L12" s="1">
        <v>6</v>
      </c>
      <c r="O12" s="9" t="s">
        <v>10</v>
      </c>
      <c r="P12" s="9"/>
      <c r="Q12" s="9" t="s">
        <v>11</v>
      </c>
      <c r="R12" s="9" t="s">
        <v>12</v>
      </c>
      <c r="S12" s="9" t="s">
        <v>13</v>
      </c>
      <c r="T12" s="9" t="s">
        <v>14</v>
      </c>
      <c r="U12" s="9" t="s">
        <v>15</v>
      </c>
      <c r="AA12" s="4">
        <v>6</v>
      </c>
    </row>
    <row r="13" spans="1:27" s="13" customFormat="1" ht="78" customHeight="1" thickBot="1" x14ac:dyDescent="0.3">
      <c r="A13" s="10" t="s">
        <v>16</v>
      </c>
      <c r="B13" s="11" t="s">
        <v>17</v>
      </c>
      <c r="C13" s="11" t="s">
        <v>18</v>
      </c>
      <c r="D13" s="11" t="s">
        <v>19</v>
      </c>
      <c r="E13" s="11" t="s">
        <v>20</v>
      </c>
      <c r="F13" s="11" t="s">
        <v>21</v>
      </c>
      <c r="G13" s="11" t="str">
        <f>IF(L10="BACS","Payroll Approval /Payment Authorisation (BACS) To Be Submitted by 3pm","Payroll Approval and Payment Authorisation To Be Submitted - No Later Than 2pm")</f>
        <v>Payroll Approval /Payment Authorisation (BACS) To Be Submitted by 3pm</v>
      </c>
      <c r="H13" s="11" t="s">
        <v>22</v>
      </c>
      <c r="I13" s="11" t="s">
        <v>23</v>
      </c>
      <c r="J13" s="11" t="s">
        <v>24</v>
      </c>
      <c r="K13" s="11" t="str">
        <f>IF(L10="BACS", "Payday", "Payday **")</f>
        <v>Payday</v>
      </c>
      <c r="L13" s="11" t="s">
        <v>25</v>
      </c>
      <c r="M13" s="12"/>
      <c r="N13" s="13" t="s">
        <v>26</v>
      </c>
      <c r="O13" s="10" t="s">
        <v>7</v>
      </c>
      <c r="P13" s="10" t="s">
        <v>27</v>
      </c>
      <c r="Q13" s="10" t="s">
        <v>28</v>
      </c>
      <c r="R13" s="10" t="s">
        <v>29</v>
      </c>
      <c r="S13" s="10" t="s">
        <v>30</v>
      </c>
      <c r="T13" s="10" t="s">
        <v>31</v>
      </c>
      <c r="U13" s="10" t="s">
        <v>32</v>
      </c>
      <c r="W13" s="54" t="s">
        <v>33</v>
      </c>
      <c r="X13" s="55"/>
      <c r="AA13" s="4">
        <v>7</v>
      </c>
    </row>
    <row r="14" spans="1:27" ht="19.5" thickTop="1" x14ac:dyDescent="0.3">
      <c r="A14" s="14">
        <v>4</v>
      </c>
      <c r="B14" s="26">
        <f>DATE(Year,A14,1)</f>
        <v>45748</v>
      </c>
      <c r="C14" s="27">
        <f t="shared" ref="C14:C25" si="0">YEAR(B14)</f>
        <v>2025</v>
      </c>
      <c r="D14" s="27">
        <v>1</v>
      </c>
      <c r="E14" s="28">
        <f t="shared" ref="E14:I21" si="1">WORKDAY($K14,E$12,BankHols)</f>
        <v>45762</v>
      </c>
      <c r="F14" s="28">
        <f t="shared" si="1"/>
        <v>45770</v>
      </c>
      <c r="G14" s="28">
        <f>WORKDAY($K14,G$12,BankHols)</f>
        <v>45772</v>
      </c>
      <c r="H14" s="28">
        <f t="shared" si="1"/>
        <v>45776</v>
      </c>
      <c r="I14" s="28">
        <f t="shared" si="1"/>
        <v>45776</v>
      </c>
      <c r="J14" s="28" t="e">
        <f t="shared" ref="J14:J25" si="2">IF(DATE(YEAR(B14),MONTH(B14),PayDate)&gt;O14,O14,WORKDAY(DATE(YEAR(B14),MONTH(B14),PayDate +1),-1,BankHols))</f>
        <v>#VALUE!</v>
      </c>
      <c r="K14" s="28">
        <f t="shared" ref="K14:K21" si="3">IF(ISNUMBER(PayDate),J14,WORKDAY(HLOOKUP(PayDate,OtherDates,N14,FALSE)+1,-1,BankHols))</f>
        <v>45777</v>
      </c>
      <c r="L14" s="28">
        <f t="shared" ref="L14:L21" si="4">IF(DAY(K14)&lt;6,WORKDAY(DATE(YEAR(K14),MONTH(K14),6)-1,1,BankHols),WORKDAY(DATE(YEAR(K14),MONTH(K14)+1,6)-1,1,BankHols))</f>
        <v>45783</v>
      </c>
      <c r="N14" s="13">
        <v>2</v>
      </c>
      <c r="O14" s="15">
        <f>WORKDAY(EOMONTH(B14,0)+1,-1,BankHols)</f>
        <v>45777</v>
      </c>
      <c r="P14" s="15">
        <f t="shared" ref="P14:P25" si="5">WORKDAY(EOMONTH(B14,0)+1,-2,BankHols)</f>
        <v>45776</v>
      </c>
      <c r="Q14" s="15">
        <f t="shared" ref="Q14:T25" si="6">IF(_xlfn.XLOOKUP($O14-(WEEKDAY($O14,Q$26)-1),S14:S23,S14:S23,0)=0,$O14-(WEEKDAY($O14,Q$26)-1),$O14-(WEEKDAY($O14,Q$26)-1)-7)</f>
        <v>45772</v>
      </c>
      <c r="R14" s="15">
        <f t="shared" si="6"/>
        <v>45771</v>
      </c>
      <c r="S14" s="15">
        <f t="shared" si="6"/>
        <v>45777</v>
      </c>
      <c r="T14" s="15">
        <f t="shared" si="6"/>
        <v>45776</v>
      </c>
      <c r="U14" s="15">
        <f t="shared" ref="U14:U25" si="7">IF(_xlfn.XLOOKUP($O14-(WEEKDAY($O14,U$26)-1),BankHols,BankHols,0)=0,$O14-(WEEKDAY($O14,U$26)-1),$O14-(WEEKDAY($O14,U$26)-1)-7)</f>
        <v>45775</v>
      </c>
      <c r="W14" s="35" t="s">
        <v>34</v>
      </c>
      <c r="X14" s="36" t="s">
        <v>35</v>
      </c>
      <c r="AA14" s="4">
        <v>8</v>
      </c>
    </row>
    <row r="15" spans="1:27" ht="18.75" x14ac:dyDescent="0.3">
      <c r="A15" s="1">
        <f>A14+1</f>
        <v>5</v>
      </c>
      <c r="B15" s="26">
        <f t="shared" ref="B15:B25" si="8">DATE(Year,A15,1)</f>
        <v>45778</v>
      </c>
      <c r="C15" s="27">
        <f t="shared" si="0"/>
        <v>2025</v>
      </c>
      <c r="D15" s="27">
        <v>2</v>
      </c>
      <c r="E15" s="28">
        <f t="shared" si="1"/>
        <v>45793</v>
      </c>
      <c r="F15" s="28">
        <f t="shared" si="1"/>
        <v>45799</v>
      </c>
      <c r="G15" s="28">
        <f t="shared" si="1"/>
        <v>45804</v>
      </c>
      <c r="H15" s="28">
        <f t="shared" si="1"/>
        <v>45806</v>
      </c>
      <c r="I15" s="28">
        <f t="shared" si="1"/>
        <v>45806</v>
      </c>
      <c r="J15" s="28" t="e">
        <f t="shared" si="2"/>
        <v>#VALUE!</v>
      </c>
      <c r="K15" s="28">
        <f t="shared" si="3"/>
        <v>45807</v>
      </c>
      <c r="L15" s="28">
        <f t="shared" si="4"/>
        <v>45814</v>
      </c>
      <c r="N15" s="13">
        <v>3</v>
      </c>
      <c r="O15" s="15">
        <f t="shared" ref="O15:O25" si="9">WORKDAY(EOMONTH(B15,0)+1,-1,BankHols)</f>
        <v>45807</v>
      </c>
      <c r="P15" s="15">
        <f t="shared" si="5"/>
        <v>45806</v>
      </c>
      <c r="Q15" s="15">
        <f t="shared" si="6"/>
        <v>45807</v>
      </c>
      <c r="R15" s="15">
        <f t="shared" si="6"/>
        <v>45806</v>
      </c>
      <c r="S15" s="15">
        <f t="shared" si="6"/>
        <v>45805</v>
      </c>
      <c r="T15" s="15">
        <f t="shared" si="6"/>
        <v>45804</v>
      </c>
      <c r="U15" s="15">
        <f t="shared" si="7"/>
        <v>45796</v>
      </c>
      <c r="W15" s="37">
        <v>45765</v>
      </c>
      <c r="X15" s="38" t="s">
        <v>36</v>
      </c>
      <c r="AA15" s="4">
        <v>9</v>
      </c>
    </row>
    <row r="16" spans="1:27" ht="18.75" x14ac:dyDescent="0.3">
      <c r="A16" s="1">
        <f t="shared" ref="A16:A25" si="10">A15+1</f>
        <v>6</v>
      </c>
      <c r="B16" s="26">
        <f t="shared" si="8"/>
        <v>45809</v>
      </c>
      <c r="C16" s="27">
        <f t="shared" si="0"/>
        <v>2025</v>
      </c>
      <c r="D16" s="27">
        <v>3</v>
      </c>
      <c r="E16" s="28">
        <f t="shared" si="1"/>
        <v>45825</v>
      </c>
      <c r="F16" s="28">
        <f t="shared" si="1"/>
        <v>45831</v>
      </c>
      <c r="G16" s="28">
        <f t="shared" si="1"/>
        <v>45833</v>
      </c>
      <c r="H16" s="28">
        <f t="shared" si="1"/>
        <v>45835</v>
      </c>
      <c r="I16" s="28">
        <f t="shared" si="1"/>
        <v>45835</v>
      </c>
      <c r="J16" s="28" t="e">
        <f t="shared" si="2"/>
        <v>#VALUE!</v>
      </c>
      <c r="K16" s="28">
        <f t="shared" si="3"/>
        <v>45838</v>
      </c>
      <c r="L16" s="28">
        <f t="shared" si="4"/>
        <v>45845</v>
      </c>
      <c r="N16" s="13">
        <v>4</v>
      </c>
      <c r="O16" s="15">
        <f t="shared" si="9"/>
        <v>45838</v>
      </c>
      <c r="P16" s="15">
        <f t="shared" si="5"/>
        <v>45835</v>
      </c>
      <c r="Q16" s="15">
        <f t="shared" si="6"/>
        <v>45835</v>
      </c>
      <c r="R16" s="15">
        <f t="shared" si="6"/>
        <v>45834</v>
      </c>
      <c r="S16" s="15">
        <f t="shared" si="6"/>
        <v>45833</v>
      </c>
      <c r="T16" s="15">
        <f t="shared" si="6"/>
        <v>45832</v>
      </c>
      <c r="U16" s="15">
        <f t="shared" si="7"/>
        <v>45838</v>
      </c>
      <c r="W16" s="39">
        <v>45768</v>
      </c>
      <c r="X16" s="40" t="s">
        <v>37</v>
      </c>
      <c r="AA16" s="4">
        <v>10</v>
      </c>
    </row>
    <row r="17" spans="1:27" ht="18.75" x14ac:dyDescent="0.3">
      <c r="A17" s="1">
        <f t="shared" si="10"/>
        <v>7</v>
      </c>
      <c r="B17" s="26">
        <f t="shared" si="8"/>
        <v>45839</v>
      </c>
      <c r="C17" s="27">
        <f t="shared" si="0"/>
        <v>2025</v>
      </c>
      <c r="D17" s="27">
        <v>4</v>
      </c>
      <c r="E17" s="28">
        <f t="shared" si="1"/>
        <v>45856</v>
      </c>
      <c r="F17" s="28">
        <f t="shared" si="1"/>
        <v>45862</v>
      </c>
      <c r="G17" s="28">
        <f t="shared" si="1"/>
        <v>45866</v>
      </c>
      <c r="H17" s="28">
        <f t="shared" si="1"/>
        <v>45868</v>
      </c>
      <c r="I17" s="28">
        <f t="shared" si="1"/>
        <v>45868</v>
      </c>
      <c r="J17" s="28" t="e">
        <f t="shared" si="2"/>
        <v>#VALUE!</v>
      </c>
      <c r="K17" s="28">
        <f t="shared" si="3"/>
        <v>45869</v>
      </c>
      <c r="L17" s="28">
        <f t="shared" si="4"/>
        <v>45875</v>
      </c>
      <c r="N17" s="13">
        <v>5</v>
      </c>
      <c r="O17" s="15">
        <f t="shared" si="9"/>
        <v>45869</v>
      </c>
      <c r="P17" s="15">
        <f t="shared" si="5"/>
        <v>45868</v>
      </c>
      <c r="Q17" s="15">
        <f t="shared" si="6"/>
        <v>45863</v>
      </c>
      <c r="R17" s="15">
        <f t="shared" si="6"/>
        <v>45869</v>
      </c>
      <c r="S17" s="15">
        <f t="shared" si="6"/>
        <v>45868</v>
      </c>
      <c r="T17" s="15">
        <f t="shared" si="6"/>
        <v>45867</v>
      </c>
      <c r="U17" s="15">
        <f t="shared" si="7"/>
        <v>45866</v>
      </c>
      <c r="W17" s="39">
        <v>45782</v>
      </c>
      <c r="X17" s="40" t="s">
        <v>38</v>
      </c>
      <c r="AA17" s="4">
        <v>11</v>
      </c>
    </row>
    <row r="18" spans="1:27" ht="18.75" x14ac:dyDescent="0.3">
      <c r="A18" s="1">
        <f t="shared" si="10"/>
        <v>8</v>
      </c>
      <c r="B18" s="26">
        <f t="shared" si="8"/>
        <v>45870</v>
      </c>
      <c r="C18" s="27">
        <f t="shared" si="0"/>
        <v>2025</v>
      </c>
      <c r="D18" s="27">
        <v>5</v>
      </c>
      <c r="E18" s="28">
        <f t="shared" si="1"/>
        <v>45884</v>
      </c>
      <c r="F18" s="28">
        <f t="shared" si="1"/>
        <v>45890</v>
      </c>
      <c r="G18" s="28">
        <f t="shared" si="1"/>
        <v>45895</v>
      </c>
      <c r="H18" s="28">
        <f t="shared" si="1"/>
        <v>45897</v>
      </c>
      <c r="I18" s="28">
        <f t="shared" si="1"/>
        <v>45897</v>
      </c>
      <c r="J18" s="28" t="e">
        <f t="shared" si="2"/>
        <v>#VALUE!</v>
      </c>
      <c r="K18" s="28">
        <f t="shared" si="3"/>
        <v>45898</v>
      </c>
      <c r="L18" s="28">
        <f t="shared" si="4"/>
        <v>45908</v>
      </c>
      <c r="N18" s="13">
        <v>6</v>
      </c>
      <c r="O18" s="15">
        <f t="shared" si="9"/>
        <v>45898</v>
      </c>
      <c r="P18" s="15">
        <f t="shared" si="5"/>
        <v>45897</v>
      </c>
      <c r="Q18" s="15">
        <f t="shared" si="6"/>
        <v>45898</v>
      </c>
      <c r="R18" s="15">
        <f t="shared" si="6"/>
        <v>45897</v>
      </c>
      <c r="S18" s="15">
        <f t="shared" si="6"/>
        <v>45896</v>
      </c>
      <c r="T18" s="15">
        <f t="shared" si="6"/>
        <v>45895</v>
      </c>
      <c r="U18" s="15">
        <f t="shared" si="7"/>
        <v>45887</v>
      </c>
      <c r="W18" s="39">
        <v>45803</v>
      </c>
      <c r="X18" s="40" t="s">
        <v>39</v>
      </c>
      <c r="AA18" s="4">
        <v>12</v>
      </c>
    </row>
    <row r="19" spans="1:27" ht="18.75" x14ac:dyDescent="0.3">
      <c r="A19" s="1">
        <f t="shared" si="10"/>
        <v>9</v>
      </c>
      <c r="B19" s="26">
        <f t="shared" si="8"/>
        <v>45901</v>
      </c>
      <c r="C19" s="27">
        <f t="shared" si="0"/>
        <v>2025</v>
      </c>
      <c r="D19" s="27">
        <v>6</v>
      </c>
      <c r="E19" s="28">
        <f t="shared" si="1"/>
        <v>45917</v>
      </c>
      <c r="F19" s="28">
        <f t="shared" si="1"/>
        <v>45923</v>
      </c>
      <c r="G19" s="28">
        <f t="shared" si="1"/>
        <v>45925</v>
      </c>
      <c r="H19" s="28">
        <f t="shared" si="1"/>
        <v>45929</v>
      </c>
      <c r="I19" s="28">
        <f t="shared" si="1"/>
        <v>45929</v>
      </c>
      <c r="J19" s="28" t="e">
        <f t="shared" si="2"/>
        <v>#VALUE!</v>
      </c>
      <c r="K19" s="28">
        <f t="shared" si="3"/>
        <v>45930</v>
      </c>
      <c r="L19" s="28">
        <f t="shared" si="4"/>
        <v>45936</v>
      </c>
      <c r="N19" s="13">
        <v>7</v>
      </c>
      <c r="O19" s="15">
        <f t="shared" si="9"/>
        <v>45930</v>
      </c>
      <c r="P19" s="15">
        <f t="shared" si="5"/>
        <v>45929</v>
      </c>
      <c r="Q19" s="15">
        <f t="shared" si="6"/>
        <v>45926</v>
      </c>
      <c r="R19" s="15">
        <f t="shared" si="6"/>
        <v>45925</v>
      </c>
      <c r="S19" s="15">
        <f t="shared" si="6"/>
        <v>45924</v>
      </c>
      <c r="T19" s="15">
        <f t="shared" si="6"/>
        <v>45930</v>
      </c>
      <c r="U19" s="15">
        <f t="shared" si="7"/>
        <v>45929</v>
      </c>
      <c r="W19" s="39">
        <v>45894</v>
      </c>
      <c r="X19" s="40" t="s">
        <v>40</v>
      </c>
      <c r="AA19" s="4">
        <v>13</v>
      </c>
    </row>
    <row r="20" spans="1:27" ht="18.75" x14ac:dyDescent="0.3">
      <c r="A20" s="1">
        <f t="shared" si="10"/>
        <v>10</v>
      </c>
      <c r="B20" s="26">
        <f t="shared" si="8"/>
        <v>45931</v>
      </c>
      <c r="C20" s="27">
        <f t="shared" si="0"/>
        <v>2025</v>
      </c>
      <c r="D20" s="27">
        <v>7</v>
      </c>
      <c r="E20" s="28">
        <f t="shared" si="1"/>
        <v>45950</v>
      </c>
      <c r="F20" s="28">
        <f t="shared" si="1"/>
        <v>45954</v>
      </c>
      <c r="G20" s="28">
        <f t="shared" si="1"/>
        <v>45958</v>
      </c>
      <c r="H20" s="28">
        <f t="shared" si="1"/>
        <v>45960</v>
      </c>
      <c r="I20" s="28">
        <f t="shared" si="1"/>
        <v>45960</v>
      </c>
      <c r="J20" s="28" t="e">
        <f t="shared" si="2"/>
        <v>#VALUE!</v>
      </c>
      <c r="K20" s="28">
        <f t="shared" si="3"/>
        <v>45961</v>
      </c>
      <c r="L20" s="28">
        <f t="shared" si="4"/>
        <v>45967</v>
      </c>
      <c r="N20" s="13">
        <v>8</v>
      </c>
      <c r="O20" s="15">
        <f t="shared" si="9"/>
        <v>45961</v>
      </c>
      <c r="P20" s="15">
        <f t="shared" si="5"/>
        <v>45960</v>
      </c>
      <c r="Q20" s="15">
        <f t="shared" si="6"/>
        <v>45961</v>
      </c>
      <c r="R20" s="15">
        <f t="shared" si="6"/>
        <v>45960</v>
      </c>
      <c r="S20" s="15">
        <f t="shared" si="6"/>
        <v>45959</v>
      </c>
      <c r="T20" s="15">
        <f t="shared" si="6"/>
        <v>45958</v>
      </c>
      <c r="U20" s="15">
        <f t="shared" si="7"/>
        <v>45957</v>
      </c>
      <c r="W20" s="39">
        <v>46016</v>
      </c>
      <c r="X20" s="40" t="s">
        <v>41</v>
      </c>
      <c r="AA20" s="4">
        <v>14</v>
      </c>
    </row>
    <row r="21" spans="1:27" ht="18.75" x14ac:dyDescent="0.3">
      <c r="A21" s="1">
        <f t="shared" si="10"/>
        <v>11</v>
      </c>
      <c r="B21" s="26">
        <f t="shared" si="8"/>
        <v>45962</v>
      </c>
      <c r="C21" s="27">
        <f t="shared" si="0"/>
        <v>2025</v>
      </c>
      <c r="D21" s="27">
        <v>8</v>
      </c>
      <c r="E21" s="28">
        <f t="shared" si="1"/>
        <v>45978</v>
      </c>
      <c r="F21" s="28">
        <f t="shared" si="1"/>
        <v>45982</v>
      </c>
      <c r="G21" s="28">
        <f t="shared" si="1"/>
        <v>45986</v>
      </c>
      <c r="H21" s="28">
        <f t="shared" si="1"/>
        <v>45988</v>
      </c>
      <c r="I21" s="28">
        <f t="shared" si="1"/>
        <v>45988</v>
      </c>
      <c r="J21" s="28" t="e">
        <f t="shared" si="2"/>
        <v>#VALUE!</v>
      </c>
      <c r="K21" s="28">
        <f t="shared" si="3"/>
        <v>45989</v>
      </c>
      <c r="L21" s="28">
        <f t="shared" si="4"/>
        <v>45999</v>
      </c>
      <c r="N21" s="13">
        <v>9</v>
      </c>
      <c r="O21" s="15">
        <f t="shared" si="9"/>
        <v>45989</v>
      </c>
      <c r="P21" s="15">
        <f t="shared" si="5"/>
        <v>45988</v>
      </c>
      <c r="Q21" s="15">
        <f t="shared" si="6"/>
        <v>45989</v>
      </c>
      <c r="R21" s="15">
        <f t="shared" si="6"/>
        <v>45988</v>
      </c>
      <c r="S21" s="15">
        <f t="shared" si="6"/>
        <v>45987</v>
      </c>
      <c r="T21" s="15">
        <f t="shared" si="6"/>
        <v>45986</v>
      </c>
      <c r="U21" s="15">
        <f t="shared" si="7"/>
        <v>45985</v>
      </c>
      <c r="W21" s="39">
        <v>46017</v>
      </c>
      <c r="X21" s="40" t="s">
        <v>42</v>
      </c>
      <c r="AA21" s="4">
        <v>15</v>
      </c>
    </row>
    <row r="22" spans="1:27" ht="18.75" x14ac:dyDescent="0.3">
      <c r="A22" s="1">
        <f t="shared" si="10"/>
        <v>12</v>
      </c>
      <c r="B22" s="26">
        <f t="shared" si="8"/>
        <v>45992</v>
      </c>
      <c r="C22" s="27">
        <f t="shared" si="0"/>
        <v>2025</v>
      </c>
      <c r="D22" s="27">
        <v>9</v>
      </c>
      <c r="E22" s="28" t="s">
        <v>43</v>
      </c>
      <c r="F22" s="28" t="s">
        <v>43</v>
      </c>
      <c r="G22" s="28" t="s">
        <v>43</v>
      </c>
      <c r="H22" s="28" t="s">
        <v>43</v>
      </c>
      <c r="I22" s="28" t="s">
        <v>43</v>
      </c>
      <c r="J22" s="28" t="e">
        <f t="shared" si="2"/>
        <v>#VALUE!</v>
      </c>
      <c r="K22" s="28" t="s">
        <v>43</v>
      </c>
      <c r="L22" s="28" t="s">
        <v>43</v>
      </c>
      <c r="N22" s="13">
        <v>10</v>
      </c>
      <c r="O22" s="15">
        <f t="shared" si="9"/>
        <v>46022</v>
      </c>
      <c r="P22" s="15">
        <f t="shared" si="5"/>
        <v>46021</v>
      </c>
      <c r="Q22" s="15">
        <f t="shared" si="6"/>
        <v>46017</v>
      </c>
      <c r="R22" s="15">
        <f t="shared" si="6"/>
        <v>46016</v>
      </c>
      <c r="S22" s="15">
        <f t="shared" si="6"/>
        <v>46022</v>
      </c>
      <c r="T22" s="15">
        <f t="shared" si="6"/>
        <v>46021</v>
      </c>
      <c r="U22" s="15">
        <f t="shared" si="7"/>
        <v>46020</v>
      </c>
      <c r="W22" s="39">
        <v>46023</v>
      </c>
      <c r="X22" s="41" t="s">
        <v>44</v>
      </c>
      <c r="AA22" s="4">
        <v>16</v>
      </c>
    </row>
    <row r="23" spans="1:27" ht="18.75" x14ac:dyDescent="0.3">
      <c r="A23" s="1">
        <f t="shared" si="10"/>
        <v>13</v>
      </c>
      <c r="B23" s="26">
        <f t="shared" si="8"/>
        <v>46023</v>
      </c>
      <c r="C23" s="27">
        <f t="shared" si="0"/>
        <v>2026</v>
      </c>
      <c r="D23" s="27">
        <v>10</v>
      </c>
      <c r="E23" s="28">
        <f t="shared" ref="E23:I25" si="11">WORKDAY($K23,E$12,BankHols)</f>
        <v>46041</v>
      </c>
      <c r="F23" s="28">
        <f t="shared" si="11"/>
        <v>46045</v>
      </c>
      <c r="G23" s="28">
        <f t="shared" si="11"/>
        <v>46049</v>
      </c>
      <c r="H23" s="28">
        <f t="shared" si="11"/>
        <v>46051</v>
      </c>
      <c r="I23" s="28">
        <f t="shared" si="11"/>
        <v>46051</v>
      </c>
      <c r="J23" s="28" t="e">
        <f t="shared" si="2"/>
        <v>#VALUE!</v>
      </c>
      <c r="K23" s="28">
        <f>IF(ISNUMBER(PayDate),J23,WORKDAY(HLOOKUP(PayDate,OtherDates,N23,FALSE)+1,-1,BankHols))</f>
        <v>46052</v>
      </c>
      <c r="L23" s="28">
        <f>IF(DAY(K23)&lt;6,WORKDAY(DATE(YEAR(K23),MONTH(K23),6)-1,1,BankHols),WORKDAY(DATE(YEAR(K23),MONTH(K23)+1,6)-1,1,BankHols))</f>
        <v>46059</v>
      </c>
      <c r="N23" s="13">
        <v>11</v>
      </c>
      <c r="O23" s="15">
        <f t="shared" si="9"/>
        <v>46052</v>
      </c>
      <c r="P23" s="15">
        <f t="shared" si="5"/>
        <v>46051</v>
      </c>
      <c r="Q23" s="15">
        <f t="shared" si="6"/>
        <v>46052</v>
      </c>
      <c r="R23" s="15">
        <f t="shared" si="6"/>
        <v>46051</v>
      </c>
      <c r="S23" s="15">
        <f t="shared" si="6"/>
        <v>46050</v>
      </c>
      <c r="T23" s="15">
        <f t="shared" si="6"/>
        <v>46049</v>
      </c>
      <c r="U23" s="15">
        <f t="shared" si="7"/>
        <v>46048</v>
      </c>
      <c r="W23" s="39">
        <v>46115</v>
      </c>
      <c r="X23" s="41" t="s">
        <v>36</v>
      </c>
      <c r="AA23" s="4">
        <v>17</v>
      </c>
    </row>
    <row r="24" spans="1:27" ht="18.75" x14ac:dyDescent="0.3">
      <c r="A24" s="1">
        <f t="shared" si="10"/>
        <v>14</v>
      </c>
      <c r="B24" s="26">
        <f t="shared" si="8"/>
        <v>46054</v>
      </c>
      <c r="C24" s="27">
        <f t="shared" si="0"/>
        <v>2026</v>
      </c>
      <c r="D24" s="27">
        <v>11</v>
      </c>
      <c r="E24" s="28">
        <f t="shared" si="11"/>
        <v>46069</v>
      </c>
      <c r="F24" s="28">
        <f t="shared" si="11"/>
        <v>46073</v>
      </c>
      <c r="G24" s="28">
        <f t="shared" si="11"/>
        <v>46077</v>
      </c>
      <c r="H24" s="28">
        <f t="shared" si="11"/>
        <v>46079</v>
      </c>
      <c r="I24" s="28">
        <f t="shared" si="11"/>
        <v>46079</v>
      </c>
      <c r="J24" s="28" t="e">
        <f t="shared" si="2"/>
        <v>#VALUE!</v>
      </c>
      <c r="K24" s="28">
        <f>IF(ISNUMBER(PayDate),J24,WORKDAY(HLOOKUP(PayDate,OtherDates,N24,FALSE)+1,-1,BankHols))</f>
        <v>46080</v>
      </c>
      <c r="L24" s="28">
        <f>IF(DAY(K24)&lt;6,WORKDAY(DATE(YEAR(K24),MONTH(K24),6)-1,1,BankHols),WORKDAY(DATE(YEAR(K24),MONTH(K24)+1,6)-1,1,BankHols))</f>
        <v>46087</v>
      </c>
      <c r="N24" s="13">
        <v>12</v>
      </c>
      <c r="O24" s="15">
        <f t="shared" si="9"/>
        <v>46080</v>
      </c>
      <c r="P24" s="15">
        <f t="shared" si="5"/>
        <v>46079</v>
      </c>
      <c r="Q24" s="15">
        <f t="shared" si="6"/>
        <v>46080</v>
      </c>
      <c r="R24" s="15">
        <f t="shared" si="6"/>
        <v>46079</v>
      </c>
      <c r="S24" s="15">
        <f t="shared" si="6"/>
        <v>46078</v>
      </c>
      <c r="T24" s="15">
        <f t="shared" si="6"/>
        <v>46077</v>
      </c>
      <c r="U24" s="15">
        <f t="shared" si="7"/>
        <v>46076</v>
      </c>
      <c r="W24" s="42">
        <v>46118</v>
      </c>
      <c r="X24" s="43" t="s">
        <v>37</v>
      </c>
      <c r="AA24" s="4">
        <v>18</v>
      </c>
    </row>
    <row r="25" spans="1:27" ht="18.75" x14ac:dyDescent="0.3">
      <c r="A25" s="1">
        <f t="shared" si="10"/>
        <v>15</v>
      </c>
      <c r="B25" s="26">
        <f t="shared" si="8"/>
        <v>46082</v>
      </c>
      <c r="C25" s="27">
        <f t="shared" si="0"/>
        <v>2026</v>
      </c>
      <c r="D25" s="27">
        <v>12</v>
      </c>
      <c r="E25" s="28">
        <f t="shared" si="11"/>
        <v>46099</v>
      </c>
      <c r="F25" s="28">
        <f t="shared" si="11"/>
        <v>46105</v>
      </c>
      <c r="G25" s="28">
        <f t="shared" si="11"/>
        <v>46107</v>
      </c>
      <c r="H25" s="28">
        <f t="shared" si="11"/>
        <v>46111</v>
      </c>
      <c r="I25" s="28">
        <f t="shared" si="11"/>
        <v>46111</v>
      </c>
      <c r="J25" s="28" t="e">
        <f t="shared" si="2"/>
        <v>#VALUE!</v>
      </c>
      <c r="K25" s="28">
        <f>IF(ISNUMBER(PayDate),J25,WORKDAY(HLOOKUP(PayDate,OtherDates,N25,FALSE)+1,-1,BankHols))</f>
        <v>46112</v>
      </c>
      <c r="L25" s="28">
        <f>IF(DAY(K25)&lt;6,WORKDAY(DATE(YEAR(K25),MONTH(K25),6)-1,1,BankHols),WORKDAY(DATE(YEAR(K25),MONTH(K25)+1,6)-1,1,BankHols))</f>
        <v>46119</v>
      </c>
      <c r="N25" s="13">
        <v>13</v>
      </c>
      <c r="O25" s="15">
        <f t="shared" si="9"/>
        <v>46112</v>
      </c>
      <c r="P25" s="15">
        <f t="shared" si="5"/>
        <v>46111</v>
      </c>
      <c r="Q25" s="15">
        <f t="shared" si="6"/>
        <v>46108</v>
      </c>
      <c r="R25" s="15">
        <f t="shared" si="6"/>
        <v>46107</v>
      </c>
      <c r="S25" s="15">
        <f t="shared" si="6"/>
        <v>46106</v>
      </c>
      <c r="T25" s="15">
        <f t="shared" si="6"/>
        <v>46112</v>
      </c>
      <c r="U25" s="15">
        <f t="shared" si="7"/>
        <v>46111</v>
      </c>
      <c r="AA25" s="4">
        <v>19</v>
      </c>
    </row>
    <row r="26" spans="1:27" ht="18.75" x14ac:dyDescent="0.3">
      <c r="B26" s="8"/>
      <c r="C26" s="8"/>
      <c r="D26" s="16"/>
      <c r="E26" s="17"/>
      <c r="F26" s="17"/>
      <c r="G26" s="17"/>
      <c r="H26" s="17"/>
      <c r="I26" s="17"/>
      <c r="J26" s="17"/>
      <c r="K26" s="17"/>
      <c r="L26" s="17"/>
      <c r="N26" s="18"/>
      <c r="Q26" s="1">
        <f t="shared" ref="Q26:S26" si="12">R26+1</f>
        <v>15</v>
      </c>
      <c r="R26" s="1">
        <f t="shared" si="12"/>
        <v>14</v>
      </c>
      <c r="S26" s="1">
        <f t="shared" si="12"/>
        <v>13</v>
      </c>
      <c r="T26" s="1">
        <f>U26+1</f>
        <v>12</v>
      </c>
      <c r="U26" s="1">
        <v>11</v>
      </c>
      <c r="AA26" s="4">
        <v>20</v>
      </c>
    </row>
    <row r="27" spans="1:27" ht="18.75" x14ac:dyDescent="0.3">
      <c r="B27" s="19"/>
      <c r="C27" s="19"/>
      <c r="E27" s="20"/>
      <c r="F27" s="20"/>
      <c r="G27" s="20"/>
      <c r="AA27" s="4">
        <v>21</v>
      </c>
    </row>
    <row r="28" spans="1:27" x14ac:dyDescent="0.25">
      <c r="AA28" s="4">
        <v>22</v>
      </c>
    </row>
    <row r="29" spans="1:27" ht="33" customHeight="1" x14ac:dyDescent="0.3">
      <c r="B29" s="57" t="s">
        <v>45</v>
      </c>
      <c r="C29" s="52" t="s">
        <v>46</v>
      </c>
      <c r="D29" s="52"/>
      <c r="E29" s="52"/>
      <c r="F29" s="52"/>
      <c r="G29" s="52"/>
      <c r="H29" s="52"/>
      <c r="I29" s="52"/>
      <c r="J29" s="17"/>
      <c r="K29" s="17"/>
      <c r="L29" s="17"/>
      <c r="U29" s="21"/>
      <c r="AA29" s="4">
        <v>23</v>
      </c>
    </row>
    <row r="30" spans="1:27" ht="33" customHeight="1" x14ac:dyDescent="0.3">
      <c r="B30" s="58"/>
      <c r="C30" s="52" t="s">
        <v>47</v>
      </c>
      <c r="D30" s="52"/>
      <c r="E30" s="52"/>
      <c r="F30" s="52"/>
      <c r="G30" s="52"/>
      <c r="H30" s="52"/>
      <c r="I30" s="52"/>
      <c r="J30" s="17"/>
      <c r="K30" s="17"/>
      <c r="L30" s="17"/>
      <c r="AA30" s="4">
        <v>24</v>
      </c>
    </row>
    <row r="31" spans="1:27" ht="33" customHeight="1" x14ac:dyDescent="0.3">
      <c r="B31" s="58"/>
      <c r="C31" s="52" t="s">
        <v>48</v>
      </c>
      <c r="D31" s="52"/>
      <c r="E31" s="52"/>
      <c r="F31" s="52"/>
      <c r="G31" s="52"/>
      <c r="H31" s="52"/>
      <c r="I31" s="52"/>
      <c r="J31" s="17"/>
      <c r="K31" s="56"/>
      <c r="L31" s="56"/>
      <c r="AA31" s="4">
        <v>25</v>
      </c>
    </row>
    <row r="32" spans="1:27" ht="33" customHeight="1" x14ac:dyDescent="0.25">
      <c r="B32" s="58"/>
      <c r="C32" s="52" t="s">
        <v>49</v>
      </c>
      <c r="D32" s="52"/>
      <c r="E32" s="52"/>
      <c r="F32" s="52"/>
      <c r="G32" s="52"/>
      <c r="H32" s="52"/>
      <c r="I32" s="52"/>
      <c r="K32" s="22"/>
      <c r="L32" s="23"/>
      <c r="AA32" s="4">
        <v>26</v>
      </c>
    </row>
    <row r="33" spans="2:27" ht="33" customHeight="1" x14ac:dyDescent="0.25">
      <c r="B33" s="58"/>
      <c r="C33" s="52" t="s">
        <v>50</v>
      </c>
      <c r="D33" s="52"/>
      <c r="E33" s="52"/>
      <c r="F33" s="52"/>
      <c r="G33" s="52"/>
      <c r="H33" s="52"/>
      <c r="I33" s="52"/>
      <c r="K33" s="22"/>
      <c r="L33" s="23"/>
      <c r="AA33" s="4">
        <v>27</v>
      </c>
    </row>
    <row r="34" spans="2:27" ht="45" customHeight="1" x14ac:dyDescent="0.25">
      <c r="B34" s="58"/>
      <c r="C34" s="62" t="s">
        <v>51</v>
      </c>
      <c r="D34" s="63"/>
      <c r="E34" s="63"/>
      <c r="F34" s="63"/>
      <c r="G34" s="63"/>
      <c r="H34" s="63"/>
      <c r="I34" s="64"/>
      <c r="K34" s="49"/>
      <c r="L34" s="50"/>
      <c r="M34" s="50"/>
      <c r="N34" s="50"/>
      <c r="O34" s="50"/>
      <c r="P34" s="50"/>
      <c r="Q34" s="50"/>
      <c r="AA34" s="4">
        <v>28</v>
      </c>
    </row>
    <row r="35" spans="2:27" ht="45" customHeight="1" x14ac:dyDescent="0.25">
      <c r="B35" s="58"/>
      <c r="C35" s="53" t="s">
        <v>52</v>
      </c>
      <c r="D35" s="53"/>
      <c r="E35" s="53"/>
      <c r="F35" s="53"/>
      <c r="G35" s="53"/>
      <c r="H35" s="53"/>
      <c r="I35" s="53"/>
      <c r="K35" s="44"/>
      <c r="L35" s="45"/>
      <c r="M35" s="45"/>
      <c r="N35" s="45"/>
      <c r="O35" s="45"/>
      <c r="P35" s="45"/>
      <c r="Q35" s="45"/>
      <c r="AA35" s="4">
        <v>29</v>
      </c>
    </row>
    <row r="36" spans="2:27" ht="48" customHeight="1" x14ac:dyDescent="0.25">
      <c r="B36" s="58"/>
      <c r="C36" s="51" t="s">
        <v>53</v>
      </c>
      <c r="D36" s="51"/>
      <c r="E36" s="51"/>
      <c r="F36" s="51"/>
      <c r="G36" s="51"/>
      <c r="H36" s="51"/>
      <c r="I36" s="51"/>
      <c r="AA36" s="4">
        <v>30</v>
      </c>
    </row>
    <row r="37" spans="2:27" ht="41.45" customHeight="1" x14ac:dyDescent="0.25">
      <c r="B37" s="59"/>
      <c r="C37" s="60" t="str">
        <f>IF(L10="BACS", "", "** Customer To Transfer Funds Into The Modulr Faster Payment Account
No Later Than 10am")</f>
        <v/>
      </c>
      <c r="D37" s="61"/>
      <c r="E37" s="61"/>
      <c r="F37" s="61"/>
      <c r="G37" s="61"/>
      <c r="H37" s="61"/>
      <c r="I37" s="61"/>
      <c r="J37" s="47"/>
      <c r="K37" s="48"/>
      <c r="AA37" s="4">
        <v>31</v>
      </c>
    </row>
    <row r="38" spans="2:27" x14ac:dyDescent="0.25">
      <c r="AA38" s="4" t="s">
        <v>7</v>
      </c>
    </row>
    <row r="39" spans="2:27" x14ac:dyDescent="0.25">
      <c r="AA39" s="4" t="s">
        <v>27</v>
      </c>
    </row>
    <row r="40" spans="2:27" x14ac:dyDescent="0.25">
      <c r="AA40" s="24" t="s">
        <v>28</v>
      </c>
    </row>
    <row r="41" spans="2:27" x14ac:dyDescent="0.25">
      <c r="AA41" s="24" t="s">
        <v>29</v>
      </c>
    </row>
    <row r="42" spans="2:27" x14ac:dyDescent="0.25">
      <c r="AA42" s="24" t="s">
        <v>30</v>
      </c>
    </row>
    <row r="43" spans="2:27" x14ac:dyDescent="0.25">
      <c r="AA43" s="24" t="s">
        <v>31</v>
      </c>
    </row>
    <row r="44" spans="2:27" x14ac:dyDescent="0.25">
      <c r="AA44" s="24" t="s">
        <v>32</v>
      </c>
    </row>
  </sheetData>
  <sheetProtection algorithmName="SHA-512" hashValue="PyEHwpNzbb+bzMb8tLTnpF3mwtgFm3kThQBU2PoxC0b/fXBZ2e5yH8YIuv9zBi7OGoFevaXipGW5ZfMwY67Pwg==" saltValue="PRiY/o5HdSSW8Ex71WPkYw==" spinCount="100000" sheet="1" objects="1" scenarios="1"/>
  <mergeCells count="17">
    <mergeCell ref="B29:B37"/>
    <mergeCell ref="C37:I37"/>
    <mergeCell ref="C34:I34"/>
    <mergeCell ref="F3:I3"/>
    <mergeCell ref="F4:I4"/>
    <mergeCell ref="G5:H5"/>
    <mergeCell ref="C8:F8"/>
    <mergeCell ref="W13:X13"/>
    <mergeCell ref="K31:L31"/>
    <mergeCell ref="C29:I29"/>
    <mergeCell ref="C30:I30"/>
    <mergeCell ref="C31:I31"/>
    <mergeCell ref="K34:Q34"/>
    <mergeCell ref="C36:I36"/>
    <mergeCell ref="C32:I32"/>
    <mergeCell ref="C33:I33"/>
    <mergeCell ref="C35:I35"/>
  </mergeCells>
  <conditionalFormatting sqref="E14:I25">
    <cfRule type="expression" dxfId="5" priority="3" stopIfTrue="1">
      <formula>IF(#REF!=0,FALSE,TRUE)</formula>
    </cfRule>
  </conditionalFormatting>
  <conditionalFormatting sqref="E26:L26">
    <cfRule type="expression" dxfId="4" priority="16" stopIfTrue="1">
      <formula>IF(#REF!=0,FALSE,TRUE)</formula>
    </cfRule>
  </conditionalFormatting>
  <conditionalFormatting sqref="J14:J25">
    <cfRule type="expression" dxfId="3" priority="8" stopIfTrue="1">
      <formula>IF(#REF!=0,FALSE,TRUE)</formula>
    </cfRule>
  </conditionalFormatting>
  <conditionalFormatting sqref="J29:L31 K32">
    <cfRule type="expression" dxfId="2" priority="15" stopIfTrue="1">
      <formula>IF(#REF!=0,FALSE,TRUE)</formula>
    </cfRule>
  </conditionalFormatting>
  <conditionalFormatting sqref="K14:L25">
    <cfRule type="expression" dxfId="1" priority="5" stopIfTrue="1">
      <formula>IF(#REF!=0,FALSE,TRUE)</formula>
    </cfRule>
  </conditionalFormatting>
  <conditionalFormatting sqref="M14:M25">
    <cfRule type="cellIs" dxfId="0" priority="12" operator="equal">
      <formula>3</formula>
    </cfRule>
  </conditionalFormatting>
  <dataValidations count="1">
    <dataValidation type="list" allowBlank="1" showInputMessage="1" showErrorMessage="1" sqref="H10" xr:uid="{943A7BCE-1C62-4EFE-A5AF-1FE36B993FC6}">
      <formula1>DateList</formula1>
    </dataValidation>
  </dataValidations>
  <hyperlinks>
    <hyperlink ref="C34:I34" r:id="rId1" display="oss-resources" xr:uid="{0F71F8EA-6A7D-4D0C-982F-ECB811CF4EE3}"/>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1C48677-ED98-4744-93FE-F337F73D8A59}">
          <x14:formula1>
            <xm:f>Sheet2!$B$3:$B$4</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8F6F-986F-41EA-9CF5-99590CE67677}">
  <dimension ref="B2:B4"/>
  <sheetViews>
    <sheetView workbookViewId="0">
      <selection activeCell="B2" sqref="B2:B4"/>
    </sheetView>
  </sheetViews>
  <sheetFormatPr defaultRowHeight="15" x14ac:dyDescent="0.25"/>
  <sheetData>
    <row r="2" spans="2:2" x14ac:dyDescent="0.25">
      <c r="B2" t="s">
        <v>54</v>
      </c>
    </row>
    <row r="3" spans="2:2" x14ac:dyDescent="0.25">
      <c r="B3" t="s">
        <v>9</v>
      </c>
    </row>
    <row r="4" spans="2:2" x14ac:dyDescent="0.25">
      <c r="B4"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1E4890-B5D6-4340-8C09-D573657FE394}">
  <ds:schemaRefs>
    <ds:schemaRef ds:uri="http://schemas.openxmlformats.org/package/2006/metadata/core-properties"/>
    <ds:schemaRef ds:uri="558da7a7-5fe6-4cae-803c-2b9ba8162f3b"/>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9ca50398-0b58-4b11-b59f-22907d81e200"/>
    <ds:schemaRef ds:uri="http://purl.org/dc/terms/"/>
    <ds:schemaRef ds:uri="http://purl.org/dc/dcmitype/"/>
  </ds:schemaRefs>
</ds:datastoreItem>
</file>

<file path=customXml/itemProps2.xml><?xml version="1.0" encoding="utf-8"?>
<ds:datastoreItem xmlns:ds="http://schemas.openxmlformats.org/officeDocument/2006/customXml" ds:itemID="{EFD027F5-7037-4114-9C3F-085E0E7592B7}">
  <ds:schemaRefs>
    <ds:schemaRef ds:uri="http://schemas.microsoft.com/sharepoint/v3/contenttype/forms"/>
  </ds:schemaRefs>
</ds:datastoreItem>
</file>

<file path=customXml/itemProps3.xml><?xml version="1.0" encoding="utf-8"?>
<ds:datastoreItem xmlns:ds="http://schemas.openxmlformats.org/officeDocument/2006/customXml" ds:itemID="{6FF1CF48-DB81-490E-B242-C0566567E9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2025-01-24T15:22:26Z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123300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