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8_{F9886854-3406-49F4-BDAF-C9DB7CEC7256}" xr6:coauthVersionLast="47" xr6:coauthVersionMax="47" xr10:uidLastSave="{00000000-0000-0000-0000-000000000000}"/>
  <bookViews>
    <workbookView xWindow="-120" yWindow="-120" windowWidth="29040" windowHeight="15720" xr2:uid="{0F8590F7-22D9-4C6E-8537-229B09871205}"/>
  </bookViews>
  <sheets>
    <sheet name="Sheet1" sheetId="1" r:id="rId1"/>
    <sheet name="Sheet2" sheetId="2" state="hidden" r:id="rId2"/>
  </sheets>
  <definedNames>
    <definedName name="BankHols">Sheet1!$X$16:$X$26</definedName>
    <definedName name="DateList">Sheet1!$AB$8:$AB$45</definedName>
    <definedName name="OtherDates">Sheet1!$O$14:$U$26</definedName>
    <definedName name="PayDate">Sheet1!$H$11</definedName>
    <definedName name="Year">Sheet1!$G$5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C37" i="1" l="1"/>
  <c r="G13" i="1"/>
  <c r="K14" i="1"/>
  <c r="B15" i="1" l="1"/>
  <c r="C15" i="1" s="1"/>
  <c r="T27" i="1"/>
  <c r="S27" i="1" s="1"/>
  <c r="R27" i="1" s="1"/>
  <c r="Q27" i="1" s="1"/>
  <c r="P15" i="1" l="1"/>
  <c r="A16" i="1"/>
  <c r="A17" i="1" s="1"/>
  <c r="A18" i="1" s="1"/>
  <c r="A19" i="1" s="1"/>
  <c r="A20" i="1" s="1"/>
  <c r="A21" i="1" s="1"/>
  <c r="A22" i="1" s="1"/>
  <c r="A23" i="1" s="1"/>
  <c r="A24" i="1" s="1"/>
  <c r="A25" i="1" s="1"/>
  <c r="A26" i="1" s="1"/>
  <c r="B26" i="1" s="1"/>
  <c r="P26" i="1" s="1"/>
  <c r="O15" i="1" l="1"/>
  <c r="O26" i="1"/>
  <c r="C26" i="1"/>
  <c r="B23" i="1"/>
  <c r="B22" i="1"/>
  <c r="B21" i="1"/>
  <c r="B20" i="1"/>
  <c r="B19" i="1"/>
  <c r="B18" i="1"/>
  <c r="P18" i="1" s="1"/>
  <c r="B25" i="1"/>
  <c r="B17" i="1"/>
  <c r="P17" i="1" s="1"/>
  <c r="B24" i="1"/>
  <c r="B16" i="1"/>
  <c r="P16" i="1" s="1"/>
  <c r="R26" i="1" l="1"/>
  <c r="S26" i="1"/>
  <c r="T26" i="1"/>
  <c r="U26" i="1"/>
  <c r="Q26" i="1"/>
  <c r="R15" i="1"/>
  <c r="S15" i="1"/>
  <c r="T15" i="1"/>
  <c r="U15" i="1"/>
  <c r="Q15" i="1"/>
  <c r="J15" i="1"/>
  <c r="C19" i="1"/>
  <c r="P19" i="1"/>
  <c r="C20" i="1"/>
  <c r="P20" i="1"/>
  <c r="C21" i="1"/>
  <c r="P21" i="1"/>
  <c r="C22" i="1"/>
  <c r="P22" i="1"/>
  <c r="C23" i="1"/>
  <c r="P23" i="1"/>
  <c r="C24" i="1"/>
  <c r="P24" i="1"/>
  <c r="C25" i="1"/>
  <c r="P25" i="1"/>
  <c r="J26" i="1"/>
  <c r="O18" i="1"/>
  <c r="C18" i="1"/>
  <c r="O16" i="1"/>
  <c r="C16" i="1"/>
  <c r="O17" i="1"/>
  <c r="C17" i="1"/>
  <c r="O23" i="1"/>
  <c r="O24" i="1"/>
  <c r="O25" i="1"/>
  <c r="O20" i="1"/>
  <c r="O19" i="1"/>
  <c r="O21" i="1"/>
  <c r="O22" i="1"/>
  <c r="K26" i="1" l="1"/>
  <c r="L26" i="1" s="1"/>
  <c r="K15" i="1"/>
  <c r="J22" i="1"/>
  <c r="R22" i="1"/>
  <c r="S22" i="1"/>
  <c r="T22" i="1"/>
  <c r="U22" i="1"/>
  <c r="Q22" i="1"/>
  <c r="J21" i="1"/>
  <c r="R21" i="1"/>
  <c r="S21" i="1"/>
  <c r="T21" i="1"/>
  <c r="U21" i="1"/>
  <c r="Q21" i="1"/>
  <c r="J19" i="1"/>
  <c r="R19" i="1"/>
  <c r="S19" i="1"/>
  <c r="T19" i="1"/>
  <c r="U19" i="1"/>
  <c r="Q19" i="1"/>
  <c r="J20" i="1"/>
  <c r="R20" i="1"/>
  <c r="S20" i="1"/>
  <c r="T20" i="1"/>
  <c r="U20" i="1"/>
  <c r="Q20" i="1"/>
  <c r="R25" i="1"/>
  <c r="S25" i="1"/>
  <c r="T25" i="1"/>
  <c r="U25" i="1"/>
  <c r="Q25" i="1"/>
  <c r="J24" i="1"/>
  <c r="R24" i="1"/>
  <c r="S24" i="1"/>
  <c r="T24" i="1"/>
  <c r="U24" i="1"/>
  <c r="Q24" i="1"/>
  <c r="J23" i="1"/>
  <c r="R23" i="1"/>
  <c r="S23" i="1"/>
  <c r="T23" i="1"/>
  <c r="U23" i="1"/>
  <c r="Q23" i="1"/>
  <c r="J17" i="1"/>
  <c r="R17" i="1"/>
  <c r="S17" i="1"/>
  <c r="T17" i="1"/>
  <c r="U17" i="1"/>
  <c r="Q17" i="1"/>
  <c r="J16" i="1"/>
  <c r="K16" i="1" s="1"/>
  <c r="L16" i="1" s="1"/>
  <c r="R16" i="1"/>
  <c r="S16" i="1"/>
  <c r="T16" i="1"/>
  <c r="U16" i="1"/>
  <c r="Q16" i="1"/>
  <c r="J18" i="1"/>
  <c r="R18" i="1"/>
  <c r="S18" i="1"/>
  <c r="T18" i="1"/>
  <c r="U18" i="1"/>
  <c r="Q18" i="1"/>
  <c r="H26" i="1"/>
  <c r="J25" i="1"/>
  <c r="K25" i="1" s="1"/>
  <c r="L25" i="1" s="1"/>
  <c r="G26" i="1" l="1"/>
  <c r="E26" i="1"/>
  <c r="F26" i="1"/>
  <c r="I26" i="1"/>
  <c r="K17" i="1"/>
  <c r="H17" i="1" s="1"/>
  <c r="K20" i="1"/>
  <c r="H20" i="1" s="1"/>
  <c r="K18" i="1"/>
  <c r="L18" i="1" s="1"/>
  <c r="K22" i="1"/>
  <c r="L22" i="1" s="1"/>
  <c r="K21" i="1"/>
  <c r="L21" i="1" s="1"/>
  <c r="L15" i="1"/>
  <c r="H15" i="1"/>
  <c r="F16" i="1"/>
  <c r="I15" i="1"/>
  <c r="G15" i="1"/>
  <c r="E16" i="1"/>
  <c r="E15" i="1"/>
  <c r="F15" i="1"/>
  <c r="I16" i="1"/>
  <c r="H16" i="1"/>
  <c r="G16" i="1"/>
  <c r="G18" i="1"/>
  <c r="L17" i="1"/>
  <c r="E17" i="1"/>
  <c r="G17" i="1"/>
  <c r="K24" i="1"/>
  <c r="L24" i="1" s="1"/>
  <c r="E25" i="1"/>
  <c r="F25" i="1"/>
  <c r="G25" i="1"/>
  <c r="H25" i="1"/>
  <c r="I25" i="1"/>
  <c r="K19" i="1"/>
  <c r="F20" i="1" l="1"/>
  <c r="L20" i="1"/>
  <c r="E20" i="1"/>
  <c r="G20" i="1"/>
  <c r="F17" i="1"/>
  <c r="F18" i="1"/>
  <c r="G22" i="1"/>
  <c r="I21" i="1"/>
  <c r="H21" i="1"/>
  <c r="F21" i="1"/>
  <c r="G21" i="1"/>
  <c r="E21" i="1"/>
  <c r="H18" i="1"/>
  <c r="F22" i="1"/>
  <c r="I17" i="1"/>
  <c r="I20" i="1"/>
  <c r="I18" i="1"/>
  <c r="H22" i="1"/>
  <c r="E22" i="1"/>
  <c r="I22" i="1"/>
  <c r="E18" i="1"/>
  <c r="F24" i="1"/>
  <c r="E24" i="1"/>
  <c r="G24" i="1"/>
  <c r="I24" i="1"/>
  <c r="H24" i="1"/>
  <c r="L19" i="1"/>
  <c r="E19" i="1"/>
  <c r="F19" i="1"/>
  <c r="G19" i="1"/>
  <c r="I19" i="1"/>
  <c r="H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Cunningham</author>
  </authors>
  <commentList>
    <comment ref="Q27" authorId="0" shapeId="0" xr:uid="{9550EAEA-3BF4-41D7-982E-783B81A42A7D}">
      <text>
        <r>
          <rPr>
            <sz val="9"/>
            <color indexed="81"/>
            <rFont val="Tahoma"/>
            <family val="2"/>
          </rPr>
          <t>Weekday Return Type parameter</t>
        </r>
      </text>
    </comment>
  </commentList>
</comments>
</file>

<file path=xl/sharedStrings.xml><?xml version="1.0" encoding="utf-8"?>
<sst xmlns="http://schemas.openxmlformats.org/spreadsheetml/2006/main" count="92" uniqueCount="56">
  <si>
    <t> </t>
  </si>
  <si>
    <t>Monthly Payroll Processing Schedule</t>
  </si>
  <si>
    <t>Co-Managed Clients</t>
  </si>
  <si>
    <t>DateList</t>
  </si>
  <si>
    <t>Download the schedule</t>
  </si>
  <si>
    <t>Follow the submission and sign off dates</t>
  </si>
  <si>
    <t>Select your pay date here from the drop-down list</t>
  </si>
  <si>
    <t xml:space="preserve">Last Working Day of the month </t>
  </si>
  <si>
    <t>Last Fri of month</t>
  </si>
  <si>
    <t>Last Thu of month</t>
  </si>
  <si>
    <t>Last Wed of month</t>
  </si>
  <si>
    <t>Last Tue of month</t>
  </si>
  <si>
    <t>Last Mon of month</t>
  </si>
  <si>
    <t>Month No.</t>
  </si>
  <si>
    <t>Month</t>
  </si>
  <si>
    <t>Year</t>
  </si>
  <si>
    <t>Period</t>
  </si>
  <si>
    <t xml:space="preserve">Payroll Closed &amp; Processing 5pm  </t>
  </si>
  <si>
    <t>Payroll Returned
To The Customer by 5pm</t>
  </si>
  <si>
    <t>Supplier to Submit FPS by 5pm</t>
  </si>
  <si>
    <t>Supplier To Publish Payslips No Later Than 5pm</t>
  </si>
  <si>
    <t>Pay Day</t>
  </si>
  <si>
    <t>Row Nos</t>
  </si>
  <si>
    <t>LWD</t>
  </si>
  <si>
    <t>Penultimate LWD</t>
  </si>
  <si>
    <t>Last Working Friday</t>
  </si>
  <si>
    <t>Last Working Thursday</t>
  </si>
  <si>
    <t>Last Working Wednesday</t>
  </si>
  <si>
    <t>Last Working Tuesday</t>
  </si>
  <si>
    <t>Last Working Monday</t>
  </si>
  <si>
    <t>UK Bank Holidays</t>
  </si>
  <si>
    <t>Date</t>
  </si>
  <si>
    <t>Event</t>
  </si>
  <si>
    <t>Good Friday</t>
  </si>
  <si>
    <t>Easter Monday</t>
  </si>
  <si>
    <t>Early May Bank Holiday</t>
  </si>
  <si>
    <t>Spring Bank Holiday</t>
  </si>
  <si>
    <t>Summer Bank Holiday</t>
  </si>
  <si>
    <t>Christmas Day</t>
  </si>
  <si>
    <t>Boxing Day</t>
  </si>
  <si>
    <t>TBC</t>
  </si>
  <si>
    <t xml:space="preserve">New Year's Day </t>
  </si>
  <si>
    <t>* Please Note</t>
  </si>
  <si>
    <t>The Customer shall also ensure that authorised approvers are available to sign off the payroll, in an agreed format, in line with the agreed processing schedule to enable the release of HMRC files. The Supplier will charge for late payroll sign-offs</t>
  </si>
  <si>
    <t>Data input and payroll sign off shall be submitted to the Supplier, in an agreed format, in accordance with this Processing Schedule</t>
  </si>
  <si>
    <t>If the Supplier receives late or unexpected data from the Customer, the Supplier will charge for the inclusion of late or unexpected data in the current period's payroll. Failure by the Customer to achieve the agreed timescales may result in non-processing of the data in question</t>
  </si>
  <si>
    <t>If pay day falls on a weekend or bank holiday, it will be moved to the earliest working day</t>
  </si>
  <si>
    <t>Any requirements for changes to a schedule are subject to agreement with the Payroll Manager on Supplier's side, and the Customer must notify the Supplier at least 30 days in advance</t>
  </si>
  <si>
    <r>
      <rPr>
        <b/>
        <sz val="10"/>
        <rFont val="Calibri"/>
        <family val="2"/>
        <scheme val="minor"/>
      </rPr>
      <t>All data must be provided using Cintra Cloud wizards, the Suppliers' agreed import template(s) or a tested and agreed HR interface as detailed in the Service Level Deliverables. Any data provided in any other format will be deemed as non-compliant and will be subject to a non-compliance charge as detailed in the Price List - as found on our website</t>
    </r>
    <r>
      <rPr>
        <b/>
        <u/>
        <sz val="10"/>
        <color rgb="FF233976"/>
        <rFont val="Calibri"/>
        <family val="2"/>
        <scheme val="minor"/>
      </rPr>
      <t xml:space="preserve"> oss-resources</t>
    </r>
  </si>
  <si>
    <t>Failure by the Customer to achieve the agreed “All Payroll Changes To Be Submitted” timescales will result in the “Payroll Returned By” date delay</t>
  </si>
  <si>
    <t>Payment Type</t>
  </si>
  <si>
    <t>BACS</t>
  </si>
  <si>
    <t>Faster Payments (Modulr)</t>
  </si>
  <si>
    <t>Payment Method (Salary Payments)</t>
  </si>
  <si>
    <t>Supplier to Submit EPS Files and Send Month End Reports To Customer No Later Than 5pm</t>
  </si>
  <si>
    <t>Select your pay date &amp; payment method we have on file for you 
(BACS as default, even if we do not make payments on your behalf)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</si>
</sst>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 mmm\ yyyy"/>
    <numFmt numFmtId="165" formatCode="mmmm"/>
    <numFmt numFmtId="166" formatCode="d/m/yy;@"/>
  </numFmts>
  <fonts count="35">
    <font>
      <sz val="11"/>
      <color theme="1"/>
      <name val="Calibri"/>
      <family val="2"/>
      <scheme val="minor"/>
    </font>
    <font>
      <b/>
      <sz val="11"/>
      <color theme="1"/>
      <name val="Calibri"/>
      <family val="2"/>
      <scheme val="minor"/>
    </font>
    <font>
      <b/>
      <sz val="17"/>
      <name val="Arial"/>
      <family val="2"/>
    </font>
    <font>
      <b/>
      <sz val="20"/>
      <name val="Arial"/>
      <family val="2"/>
    </font>
    <font>
      <b/>
      <sz val="16"/>
      <name val="Arial"/>
      <family val="2"/>
    </font>
    <font>
      <b/>
      <sz val="10"/>
      <name val="Arial"/>
      <family val="2"/>
    </font>
    <font>
      <sz val="10"/>
      <name val="Arial"/>
      <family val="2"/>
    </font>
    <font>
      <b/>
      <sz val="14"/>
      <name val="Calibri"/>
      <family val="2"/>
      <scheme val="minor"/>
    </font>
    <font>
      <b/>
      <sz val="11"/>
      <color theme="1"/>
      <name val="Calibri (Body)"/>
    </font>
    <font>
      <b/>
      <sz val="11"/>
      <color theme="0"/>
      <name val="Calibri (Body)"/>
    </font>
    <font>
      <b/>
      <sz val="14"/>
      <name val="Arial"/>
      <family val="2"/>
    </font>
    <font>
      <sz val="14"/>
      <name val="Arial"/>
      <family val="2"/>
    </font>
    <font>
      <sz val="14"/>
      <name val="Calibri"/>
      <family val="2"/>
      <scheme val="minor"/>
    </font>
    <font>
      <sz val="16"/>
      <name val="Arial"/>
      <family val="2"/>
    </font>
    <font>
      <sz val="11"/>
      <color theme="1"/>
      <name val="Calibri (Body)"/>
    </font>
    <font>
      <sz val="11.5"/>
      <name val="Wingdings"/>
      <charset val="2"/>
    </font>
    <font>
      <sz val="9"/>
      <color indexed="81"/>
      <name val="Tahoma"/>
      <family val="2"/>
    </font>
    <font>
      <b/>
      <sz val="24"/>
      <color rgb="FF233976"/>
      <name val="Calibri"/>
      <family val="2"/>
    </font>
    <font>
      <b/>
      <sz val="20"/>
      <color rgb="FF94C11F"/>
      <name val="Calibri"/>
      <family val="2"/>
    </font>
    <font>
      <b/>
      <sz val="24"/>
      <color rgb="FF1F4E78"/>
      <name val="Calibri"/>
      <family val="2"/>
    </font>
    <font>
      <b/>
      <sz val="11"/>
      <color rgb="FF000000"/>
      <name val="Calibri"/>
      <family val="2"/>
    </font>
    <font>
      <sz val="11"/>
      <color rgb="FF1F4E78"/>
      <name val="Calibri"/>
      <family val="2"/>
    </font>
    <font>
      <b/>
      <sz val="12"/>
      <name val="Calibri"/>
      <family val="2"/>
    </font>
    <font>
      <b/>
      <sz val="14"/>
      <name val="Calibri"/>
      <family val="2"/>
      <charset val="1"/>
    </font>
    <font>
      <u/>
      <sz val="11"/>
      <color theme="10"/>
      <name val="Calibri"/>
      <family val="2"/>
      <scheme val="minor"/>
    </font>
    <font>
      <b/>
      <sz val="10"/>
      <name val="Calibri"/>
      <family val="2"/>
    </font>
    <font>
      <b/>
      <sz val="10"/>
      <name val="Calibri"/>
      <family val="2"/>
      <scheme val="minor"/>
    </font>
    <font>
      <b/>
      <sz val="11"/>
      <color theme="0"/>
      <name val="Calibri"/>
      <family val="2"/>
    </font>
    <font>
      <sz val="11"/>
      <color theme="0"/>
      <name val="Calibri"/>
      <family val="2"/>
    </font>
    <font>
      <sz val="11"/>
      <color rgb="FF000000"/>
      <name val="Calibri"/>
      <family val="2"/>
      <scheme val="minor"/>
    </font>
    <font>
      <sz val="11"/>
      <name val="Calibri"/>
      <family val="2"/>
      <scheme val="minor"/>
    </font>
    <font>
      <b/>
      <u/>
      <sz val="10"/>
      <color rgb="FF233976"/>
      <name val="Calibri"/>
      <family val="2"/>
      <scheme val="minor"/>
    </font>
    <font>
      <b/>
      <u/>
      <sz val="10"/>
      <name val="Calibri"/>
      <family val="2"/>
      <scheme val="minor"/>
    </font>
    <font>
      <b/>
      <sz val="11"/>
      <color theme="1"/>
      <name val="Calibri"/>
      <family val="2"/>
    </font>
    <font>
      <b/>
      <sz val="14"/>
      <name val="Calibri"/>
      <family val="2"/>
    </font>
  </fonts>
  <fills count="9">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233976"/>
        <bgColor rgb="FF000000"/>
      </patternFill>
    </fill>
    <fill>
      <patternFill patternType="solid">
        <fgColor rgb="FF233976"/>
        <bgColor indexed="64"/>
      </patternFill>
    </fill>
    <fill>
      <patternFill patternType="solid">
        <fgColor theme="0" tint="-4.9989318521683403E-2"/>
        <bgColor indexed="64"/>
      </patternFill>
    </fill>
    <fill>
      <patternFill patternType="solid">
        <fgColor rgb="FFF2F2F2"/>
        <bgColor rgb="FF000000"/>
      </patternFill>
    </fill>
  </fills>
  <borders count="13">
    <border>
      <left/>
      <right/>
      <top/>
      <bottom/>
      <diagonal/>
    </border>
    <border>
      <left/>
      <right/>
      <top/>
      <bottom style="medium">
        <color indexed="64"/>
      </bottom>
      <diagonal/>
    </border>
    <border>
      <left style="thin">
        <color rgb="FF002060"/>
      </left>
      <right/>
      <top style="thin">
        <color rgb="FF002060"/>
      </top>
      <bottom style="thick">
        <color theme="0"/>
      </bottom>
      <diagonal/>
    </border>
    <border>
      <left/>
      <right style="thin">
        <color rgb="FF002060"/>
      </right>
      <top style="thin">
        <color rgb="FF002060"/>
      </top>
      <bottom style="thick">
        <color theme="0"/>
      </bottom>
      <diagonal/>
    </border>
    <border>
      <left style="thin">
        <color rgb="FF002060"/>
      </left>
      <right style="thick">
        <color theme="0"/>
      </right>
      <top/>
      <bottom/>
      <diagonal/>
    </border>
    <border>
      <left style="thick">
        <color theme="0"/>
      </left>
      <right style="thin">
        <color rgb="FF002060"/>
      </right>
      <top/>
      <bottom/>
      <diagonal/>
    </border>
    <border>
      <left/>
      <right style="medium">
        <color rgb="FF233976"/>
      </right>
      <top style="medium">
        <color rgb="FF233976"/>
      </top>
      <bottom style="medium">
        <color rgb="FF233976"/>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bottom/>
      <diagonal/>
    </border>
    <border>
      <left style="thin">
        <color rgb="FF94C11F"/>
      </left>
      <right style="thin">
        <color rgb="FF94C11F"/>
      </right>
      <top/>
      <bottom style="thin">
        <color rgb="FF94C11F"/>
      </bottom>
      <diagonal/>
    </border>
    <border>
      <left style="medium">
        <color rgb="FF233976"/>
      </left>
      <right style="medium">
        <color rgb="FF233976"/>
      </right>
      <top style="medium">
        <color rgb="FF233976"/>
      </top>
      <bottom style="medium">
        <color rgb="FF233976"/>
      </bottom>
      <diagonal/>
    </border>
    <border>
      <left style="thin">
        <color rgb="FF94C11F"/>
      </left>
      <right/>
      <top/>
      <bottom/>
      <diagonal/>
    </border>
    <border>
      <left style="thin">
        <color rgb="FF94C11F"/>
      </left>
      <right/>
      <top/>
      <bottom style="thin">
        <color rgb="FF94C11F"/>
      </bottom>
      <diagonal/>
    </border>
  </borders>
  <cellStyleXfs count="3">
    <xf numFmtId="0" fontId="0" fillId="0" borderId="0"/>
    <xf numFmtId="0" fontId="6" fillId="0" borderId="0"/>
    <xf numFmtId="0" fontId="24" fillId="0" borderId="0" applyNumberFormat="0" applyFill="0" applyBorder="0" applyAlignment="0" applyProtection="0"/>
  </cellStyleXfs>
  <cellXfs count="58">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vertical="center" wrapText="1"/>
    </xf>
    <xf numFmtId="0" fontId="8" fillId="3" borderId="4"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xf numFmtId="0" fontId="10" fillId="0" borderId="0" xfId="0" applyFont="1" applyAlignment="1">
      <alignment horizontal="center"/>
    </xf>
    <xf numFmtId="0" fontId="11" fillId="0" borderId="0" xfId="0" applyFont="1" applyAlignment="1">
      <alignment horizontal="center"/>
    </xf>
    <xf numFmtId="166" fontId="11" fillId="0" borderId="0" xfId="0" applyNumberFormat="1" applyFont="1" applyAlignment="1">
      <alignment horizontal="center"/>
    </xf>
    <xf numFmtId="166" fontId="11" fillId="0" borderId="0" xfId="0" applyNumberFormat="1" applyFont="1" applyAlignment="1">
      <alignment vertical="center"/>
    </xf>
    <xf numFmtId="166" fontId="11" fillId="0" borderId="0" xfId="0" applyNumberFormat="1" applyFont="1" applyAlignment="1">
      <alignment wrapText="1"/>
    </xf>
    <xf numFmtId="0" fontId="1" fillId="0" borderId="0" xfId="0" applyFont="1" applyAlignment="1">
      <alignment horizontal="center"/>
    </xf>
    <xf numFmtId="0" fontId="5" fillId="0" borderId="0" xfId="0" applyFont="1" applyAlignment="1">
      <alignment horizontal="center" vertical="top" wrapText="1"/>
    </xf>
    <xf numFmtId="164" fontId="0" fillId="0" borderId="0" xfId="0" applyNumberFormat="1" applyAlignment="1">
      <alignment horizontal="center"/>
    </xf>
    <xf numFmtId="0" fontId="15" fillId="0" borderId="0" xfId="1" applyFont="1" applyAlignment="1">
      <alignment horizontal="center"/>
    </xf>
    <xf numFmtId="0" fontId="19" fillId="0" borderId="0" xfId="0" applyFont="1" applyAlignment="1">
      <alignment horizontal="center"/>
    </xf>
    <xf numFmtId="0" fontId="20" fillId="0" borderId="0" xfId="0" applyFont="1"/>
    <xf numFmtId="0" fontId="21" fillId="5" borderId="0" xfId="0" applyFont="1" applyFill="1"/>
    <xf numFmtId="0" fontId="0" fillId="6" borderId="0" xfId="0" applyFill="1" applyAlignment="1">
      <alignment horizontal="center"/>
    </xf>
    <xf numFmtId="165" fontId="10" fillId="0" borderId="7" xfId="0" applyNumberFormat="1" applyFont="1" applyBorder="1" applyAlignment="1">
      <alignment horizontal="center"/>
    </xf>
    <xf numFmtId="0" fontId="11" fillId="0" borderId="7" xfId="0" applyFont="1" applyBorder="1" applyAlignment="1">
      <alignment horizontal="center"/>
    </xf>
    <xf numFmtId="164" fontId="12" fillId="0" borderId="7" xfId="0" applyNumberFormat="1" applyFont="1" applyBorder="1" applyAlignment="1">
      <alignment horizontal="center" vertical="center"/>
    </xf>
    <xf numFmtId="0" fontId="2" fillId="0" borderId="0" xfId="0" applyFont="1"/>
    <xf numFmtId="0" fontId="0" fillId="0" borderId="0" xfId="0" applyAlignment="1" applyProtection="1">
      <alignment horizontal="center"/>
      <protection locked="0"/>
    </xf>
    <xf numFmtId="0" fontId="4" fillId="0" borderId="0" xfId="0" applyFont="1" applyProtection="1">
      <protection locked="0"/>
    </xf>
    <xf numFmtId="0" fontId="23" fillId="4" borderId="10" xfId="0" applyFont="1" applyFill="1" applyBorder="1" applyAlignment="1" applyProtection="1">
      <alignment horizontal="center" vertical="center" wrapText="1"/>
      <protection locked="0"/>
    </xf>
    <xf numFmtId="0" fontId="13" fillId="0" borderId="0" xfId="0" applyFont="1" applyProtection="1">
      <protection locked="0"/>
    </xf>
    <xf numFmtId="0" fontId="0" fillId="0" borderId="0" xfId="0" applyProtection="1">
      <protection locked="0"/>
    </xf>
    <xf numFmtId="0" fontId="9" fillId="6" borderId="4" xfId="0" applyFont="1" applyFill="1" applyBorder="1" applyAlignment="1">
      <alignment horizontal="center" vertical="center"/>
    </xf>
    <xf numFmtId="0" fontId="9" fillId="6" borderId="5" xfId="0" applyFont="1" applyFill="1" applyBorder="1" applyAlignment="1">
      <alignment horizontal="center" vertical="center"/>
    </xf>
    <xf numFmtId="0" fontId="33" fillId="3" borderId="4" xfId="0" applyFont="1" applyFill="1" applyBorder="1" applyAlignment="1">
      <alignment horizontal="center" vertical="center" wrapText="1"/>
    </xf>
    <xf numFmtId="0" fontId="34" fillId="4" borderId="6"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0" fillId="0" borderId="0" xfId="0" applyAlignment="1">
      <alignment horizontal="right"/>
    </xf>
    <xf numFmtId="164" fontId="0" fillId="7" borderId="11" xfId="0" applyNumberFormat="1" applyFill="1" applyBorder="1" applyAlignment="1">
      <alignment horizontal="center" vertical="center"/>
    </xf>
    <xf numFmtId="0" fontId="29" fillId="8" borderId="8" xfId="0" applyFont="1" applyFill="1" applyBorder="1" applyAlignment="1">
      <alignment horizontal="center" vertical="center"/>
    </xf>
    <xf numFmtId="0" fontId="30" fillId="8" borderId="8" xfId="0" applyFont="1" applyFill="1" applyBorder="1" applyAlignment="1">
      <alignment horizontal="center" vertical="center"/>
    </xf>
    <xf numFmtId="164" fontId="0" fillId="7" borderId="12" xfId="0" applyNumberFormat="1" applyFill="1" applyBorder="1" applyAlignment="1">
      <alignment horizontal="center" vertical="center"/>
    </xf>
    <xf numFmtId="0" fontId="30" fillId="7" borderId="9" xfId="0" applyFont="1" applyFill="1" applyBorder="1" applyAlignment="1">
      <alignment horizontal="center" vertical="center"/>
    </xf>
    <xf numFmtId="0" fontId="20" fillId="0" borderId="0" xfId="0" applyFont="1" applyAlignment="1">
      <alignment vertical="center"/>
    </xf>
    <xf numFmtId="0" fontId="27"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14" fillId="0" borderId="0" xfId="0" applyFont="1" applyAlignment="1">
      <alignment horizontal="center" vertical="center" wrapText="1"/>
    </xf>
    <xf numFmtId="166" fontId="25" fillId="0" borderId="7" xfId="0" quotePrefix="1" applyNumberFormat="1" applyFont="1" applyBorder="1" applyAlignment="1">
      <alignment horizontal="left" vertical="center" wrapText="1"/>
    </xf>
    <xf numFmtId="0" fontId="33" fillId="0" borderId="7" xfId="0" applyFont="1" applyBorder="1" applyAlignment="1">
      <alignment horizontal="left" vertical="center" wrapText="1"/>
    </xf>
    <xf numFmtId="166" fontId="22" fillId="0" borderId="7" xfId="0" applyNumberFormat="1" applyFont="1" applyBorder="1" applyAlignment="1">
      <alignment horizontal="center" vertical="center"/>
    </xf>
    <xf numFmtId="0" fontId="17" fillId="0" borderId="0" xfId="0" applyFont="1" applyAlignment="1">
      <alignment horizontal="center"/>
    </xf>
    <xf numFmtId="0" fontId="18" fillId="0" borderId="0" xfId="0" applyFont="1" applyAlignment="1">
      <alignment horizontal="center"/>
    </xf>
    <xf numFmtId="0" fontId="3" fillId="0" borderId="1" xfId="0" applyFont="1" applyBorder="1" applyAlignment="1">
      <alignment horizontal="center" vertical="center"/>
    </xf>
    <xf numFmtId="0" fontId="25" fillId="0" borderId="7" xfId="0" applyFont="1" applyBorder="1" applyAlignment="1">
      <alignment horizontal="left" vertical="center" wrapText="1"/>
    </xf>
    <xf numFmtId="0" fontId="31" fillId="0" borderId="7" xfId="2" applyFont="1" applyBorder="1" applyAlignment="1">
      <alignment horizontal="left" vertical="center" wrapText="1"/>
    </xf>
    <xf numFmtId="0" fontId="32" fillId="0" borderId="7" xfId="2" applyFont="1" applyBorder="1" applyAlignment="1">
      <alignment horizontal="left" vertical="center" wrapText="1"/>
    </xf>
    <xf numFmtId="0" fontId="20" fillId="0" borderId="0" xfId="0" applyFont="1" applyAlignment="1">
      <alignment horizontal="left" vertical="center" wrapText="1"/>
    </xf>
  </cellXfs>
  <cellStyles count="3">
    <cellStyle name="Hyperlink" xfId="2" builtinId="8"/>
    <cellStyle name="Normal" xfId="0" builtinId="0"/>
    <cellStyle name="Normal 2" xfId="1" xr:uid="{82782FAA-938A-4185-ADCB-21C5AE5483A1}"/>
  </cellStyles>
  <dxfs count="7">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233976"/>
      <color rgb="FF94C1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528501</xdr:colOff>
      <xdr:row>7</xdr:row>
      <xdr:rowOff>113756</xdr:rowOff>
    </xdr:from>
    <xdr:to>
      <xdr:col>1</xdr:col>
      <xdr:colOff>945818</xdr:colOff>
      <xdr:row>10</xdr:row>
      <xdr:rowOff>0</xdr:rowOff>
    </xdr:to>
    <xdr:pic>
      <xdr:nvPicPr>
        <xdr:cNvPr id="4" name="Picture 3">
          <a:extLst>
            <a:ext uri="{FF2B5EF4-FFF2-40B4-BE49-F238E27FC236}">
              <a16:creationId xmlns:a16="http://schemas.microsoft.com/office/drawing/2014/main" id="{02AF46C2-F910-F9C5-2B08-79288F31D86C}"/>
            </a:ext>
            <a:ext uri="{147F2762-F138-4A5C-976F-8EAC2B608ADB}">
              <a16:predDERef xmlns:a16="http://schemas.microsoft.com/office/drawing/2014/main" pred="{03499876-BEBE-0573-7BE8-B1B16992F0A7}"/>
            </a:ext>
          </a:extLst>
        </xdr:cNvPr>
        <xdr:cNvPicPr>
          <a:picLocks noChangeAspect="1"/>
        </xdr:cNvPicPr>
      </xdr:nvPicPr>
      <xdr:blipFill>
        <a:blip xmlns:r="http://schemas.openxmlformats.org/officeDocument/2006/relationships" r:embed="rId1"/>
        <a:stretch>
          <a:fillRect/>
        </a:stretch>
      </xdr:blipFill>
      <xdr:spPr>
        <a:xfrm>
          <a:off x="528501" y="2930435"/>
          <a:ext cx="417317" cy="1314994"/>
        </a:xfrm>
        <a:prstGeom prst="rect">
          <a:avLst/>
        </a:prstGeom>
      </xdr:spPr>
    </xdr:pic>
    <xdr:clientData/>
  </xdr:twoCellAnchor>
  <xdr:twoCellAnchor editAs="oneCell">
    <xdr:from>
      <xdr:col>5</xdr:col>
      <xdr:colOff>476250</xdr:colOff>
      <xdr:row>9</xdr:row>
      <xdr:rowOff>285750</xdr:rowOff>
    </xdr:from>
    <xdr:to>
      <xdr:col>5</xdr:col>
      <xdr:colOff>1348740</xdr:colOff>
      <xdr:row>11</xdr:row>
      <xdr:rowOff>60414</xdr:rowOff>
    </xdr:to>
    <xdr:pic>
      <xdr:nvPicPr>
        <xdr:cNvPr id="5" name="Picture 4">
          <a:extLst>
            <a:ext uri="{FF2B5EF4-FFF2-40B4-BE49-F238E27FC236}">
              <a16:creationId xmlns:a16="http://schemas.microsoft.com/office/drawing/2014/main" id="{FE6E3999-EE57-3623-3667-09BB283FB423}"/>
            </a:ext>
            <a:ext uri="{147F2762-F138-4A5C-976F-8EAC2B608ADB}">
              <a16:predDERef xmlns:a16="http://schemas.microsoft.com/office/drawing/2014/main" pred="{02AF46C2-F910-F9C5-2B08-79288F31D86C}"/>
            </a:ext>
          </a:extLst>
        </xdr:cNvPr>
        <xdr:cNvPicPr>
          <a:picLocks noChangeAspect="1"/>
        </xdr:cNvPicPr>
      </xdr:nvPicPr>
      <xdr:blipFill>
        <a:blip xmlns:r="http://schemas.openxmlformats.org/officeDocument/2006/relationships" r:embed="rId2"/>
        <a:stretch>
          <a:fillRect/>
        </a:stretch>
      </xdr:blipFill>
      <xdr:spPr>
        <a:xfrm>
          <a:off x="4171950" y="3076575"/>
          <a:ext cx="866775" cy="790575"/>
        </a:xfrm>
        <a:prstGeom prst="rect">
          <a:avLst/>
        </a:prstGeom>
      </xdr:spPr>
    </xdr:pic>
    <xdr:clientData/>
  </xdr:twoCellAnchor>
  <xdr:twoCellAnchor editAs="oneCell">
    <xdr:from>
      <xdr:col>10</xdr:col>
      <xdr:colOff>1211035</xdr:colOff>
      <xdr:row>0</xdr:row>
      <xdr:rowOff>0</xdr:rowOff>
    </xdr:from>
    <xdr:to>
      <xdr:col>11</xdr:col>
      <xdr:colOff>1566343</xdr:colOff>
      <xdr:row>0</xdr:row>
      <xdr:rowOff>974271</xdr:rowOff>
    </xdr:to>
    <xdr:pic>
      <xdr:nvPicPr>
        <xdr:cNvPr id="3" name="Picture 2">
          <a:extLst>
            <a:ext uri="{FF2B5EF4-FFF2-40B4-BE49-F238E27FC236}">
              <a16:creationId xmlns:a16="http://schemas.microsoft.com/office/drawing/2014/main" id="{1B75D42C-EBC2-497C-AC8A-85A2B4E8B9F7}"/>
            </a:ext>
          </a:extLst>
        </xdr:cNvPr>
        <xdr:cNvPicPr>
          <a:picLocks noChangeAspect="1"/>
        </xdr:cNvPicPr>
      </xdr:nvPicPr>
      <xdr:blipFill>
        <a:blip xmlns:r="http://schemas.openxmlformats.org/officeDocument/2006/relationships" r:embed="rId3"/>
        <a:stretch>
          <a:fillRect/>
        </a:stretch>
      </xdr:blipFill>
      <xdr:spPr>
        <a:xfrm>
          <a:off x="12464142" y="0"/>
          <a:ext cx="1986534" cy="974271"/>
        </a:xfrm>
        <a:prstGeom prst="rect">
          <a:avLst/>
        </a:prstGeom>
      </xdr:spPr>
    </xdr:pic>
    <xdr:clientData/>
  </xdr:twoCellAnchor>
  <xdr:twoCellAnchor editAs="oneCell">
    <xdr:from>
      <xdr:col>8</xdr:col>
      <xdr:colOff>676275</xdr:colOff>
      <xdr:row>9</xdr:row>
      <xdr:rowOff>238125</xdr:rowOff>
    </xdr:from>
    <xdr:to>
      <xdr:col>8</xdr:col>
      <xdr:colOff>1619250</xdr:colOff>
      <xdr:row>11</xdr:row>
      <xdr:rowOff>46680</xdr:rowOff>
    </xdr:to>
    <xdr:pic>
      <xdr:nvPicPr>
        <xdr:cNvPr id="2" name="Picture 1">
          <a:extLst>
            <a:ext uri="{FF2B5EF4-FFF2-40B4-BE49-F238E27FC236}">
              <a16:creationId xmlns:a16="http://schemas.microsoft.com/office/drawing/2014/main" id="{4D343D95-68E6-420B-B4B2-AF7982E50704}"/>
            </a:ext>
            <a:ext uri="{147F2762-F138-4A5C-976F-8EAC2B608ADB}">
              <a16:predDERef xmlns:a16="http://schemas.microsoft.com/office/drawing/2014/main" pred="{448200E3-DC92-2BB8-9637-347F5E173C2F}"/>
            </a:ext>
          </a:extLst>
        </xdr:cNvPr>
        <xdr:cNvPicPr>
          <a:picLocks noChangeAspect="1"/>
        </xdr:cNvPicPr>
      </xdr:nvPicPr>
      <xdr:blipFill>
        <a:blip xmlns:r="http://schemas.openxmlformats.org/officeDocument/2006/relationships" r:embed="rId2"/>
        <a:stretch>
          <a:fillRect/>
        </a:stretch>
      </xdr:blipFill>
      <xdr:spPr>
        <a:xfrm>
          <a:off x="10125075" y="3800475"/>
          <a:ext cx="933450" cy="84133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ntra.co.uk/oss-resourc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E2E4-358B-4B8F-9F71-C38083BB8FAE}">
  <sheetPr codeName="Sheet1"/>
  <dimension ref="A1:AB45"/>
  <sheetViews>
    <sheetView showGridLines="0" tabSelected="1" topLeftCell="B1" zoomScale="70" zoomScaleNormal="70" workbookViewId="0">
      <selection activeCell="H11" sqref="H11"/>
    </sheetView>
  </sheetViews>
  <sheetFormatPr defaultColWidth="6.5703125" defaultRowHeight="15"/>
  <cols>
    <col min="1" max="1" width="5.85546875" style="1" hidden="1" customWidth="1"/>
    <col min="2" max="2" width="16.42578125" style="1" customWidth="1"/>
    <col min="3" max="3" width="9.140625" style="1" customWidth="1"/>
    <col min="4" max="4" width="9.42578125" style="1" customWidth="1"/>
    <col min="5" max="5" width="25.7109375" style="1" customWidth="1"/>
    <col min="6" max="6" width="29" style="1" customWidth="1"/>
    <col min="7" max="7" width="32.140625" style="1" customWidth="1"/>
    <col min="8" max="9" width="25.7109375" style="1" customWidth="1"/>
    <col min="10" max="10" width="20.5703125" style="1" hidden="1" customWidth="1"/>
    <col min="11" max="11" width="23.42578125" style="1" customWidth="1"/>
    <col min="12" max="12" width="24.28515625" style="1" bestFit="1" customWidth="1"/>
    <col min="13" max="13" width="0" style="1" hidden="1" customWidth="1"/>
    <col min="14" max="14" width="4.28515625" style="1" hidden="1" customWidth="1"/>
    <col min="15" max="15" width="15.7109375" style="1" hidden="1" customWidth="1"/>
    <col min="16" max="16" width="15.5703125" style="1" hidden="1" customWidth="1"/>
    <col min="17" max="17" width="14" style="1" hidden="1" customWidth="1"/>
    <col min="18" max="18" width="15" style="1" hidden="1" customWidth="1"/>
    <col min="19" max="19" width="15.7109375" style="1" hidden="1" customWidth="1"/>
    <col min="20" max="20" width="15" style="1" hidden="1" customWidth="1"/>
    <col min="21" max="21" width="15.7109375" style="1" hidden="1" customWidth="1"/>
    <col min="22" max="22" width="6.5703125" style="1" hidden="1" customWidth="1"/>
    <col min="23" max="23" width="6.5703125" style="1" customWidth="1"/>
    <col min="24" max="24" width="25" style="1" customWidth="1"/>
    <col min="25" max="25" width="30.140625" style="1" customWidth="1"/>
    <col min="26" max="26" width="0" style="1" hidden="1" customWidth="1"/>
    <col min="27" max="27" width="3.85546875" style="1" hidden="1" customWidth="1"/>
    <col min="28" max="28" width="7.7109375" style="1" hidden="1" customWidth="1"/>
    <col min="29" max="29" width="0" style="1" hidden="1" customWidth="1"/>
    <col min="30" max="16384" width="6.5703125" style="1"/>
  </cols>
  <sheetData>
    <row r="1" spans="1:28" ht="84" customHeight="1"/>
    <row r="2" spans="1:28" ht="15.75" customHeight="1">
      <c r="B2" s="22" t="s">
        <v>0</v>
      </c>
      <c r="C2" s="22" t="s">
        <v>0</v>
      </c>
      <c r="D2" s="22" t="s">
        <v>0</v>
      </c>
      <c r="E2" s="22" t="s">
        <v>0</v>
      </c>
      <c r="F2" s="22" t="s">
        <v>0</v>
      </c>
      <c r="G2" s="22" t="s">
        <v>0</v>
      </c>
      <c r="H2" s="22" t="s">
        <v>0</v>
      </c>
      <c r="I2" s="22" t="s">
        <v>0</v>
      </c>
      <c r="J2" s="22" t="s">
        <v>0</v>
      </c>
      <c r="K2" s="22" t="s">
        <v>0</v>
      </c>
      <c r="L2" s="23"/>
    </row>
    <row r="3" spans="1:28" ht="35.25" customHeight="1">
      <c r="F3" s="51" t="s">
        <v>1</v>
      </c>
      <c r="G3" s="51"/>
      <c r="H3" s="51"/>
      <c r="I3" s="51"/>
    </row>
    <row r="4" spans="1:28" ht="35.25" customHeight="1">
      <c r="F4" s="52" t="s">
        <v>2</v>
      </c>
      <c r="G4" s="52"/>
      <c r="H4" s="52"/>
      <c r="I4" s="52"/>
    </row>
    <row r="5" spans="1:28" ht="35.25" customHeight="1">
      <c r="F5" s="20"/>
      <c r="G5" s="51">
        <v>2025</v>
      </c>
      <c r="H5" s="51"/>
      <c r="I5" s="20"/>
    </row>
    <row r="6" spans="1:28" ht="26.25" hidden="1">
      <c r="G6" s="53"/>
      <c r="H6" s="53"/>
    </row>
    <row r="7" spans="1:28" ht="15.75" customHeight="1">
      <c r="B7" s="22" t="s">
        <v>0</v>
      </c>
      <c r="C7" s="22" t="s">
        <v>0</v>
      </c>
      <c r="D7" s="22" t="s">
        <v>0</v>
      </c>
      <c r="E7" s="22" t="s">
        <v>0</v>
      </c>
      <c r="F7" s="22" t="s">
        <v>0</v>
      </c>
      <c r="G7" s="22" t="s">
        <v>0</v>
      </c>
      <c r="H7" s="22" t="s">
        <v>0</v>
      </c>
      <c r="I7" s="22" t="s">
        <v>0</v>
      </c>
      <c r="J7" s="22" t="s">
        <v>0</v>
      </c>
      <c r="K7" s="22" t="s">
        <v>0</v>
      </c>
      <c r="L7" s="23"/>
      <c r="AB7" s="1" t="s">
        <v>3</v>
      </c>
    </row>
    <row r="8" spans="1:28" ht="30.75" customHeight="1">
      <c r="C8" s="21" t="s">
        <v>4</v>
      </c>
      <c r="AB8">
        <v>1</v>
      </c>
    </row>
    <row r="9" spans="1:28" ht="56.25" customHeight="1">
      <c r="C9" s="57" t="s">
        <v>55</v>
      </c>
      <c r="D9" s="57"/>
      <c r="E9" s="57"/>
      <c r="F9" s="57"/>
      <c r="G9" s="27"/>
      <c r="H9" s="27"/>
      <c r="I9" s="27"/>
      <c r="J9" s="2"/>
      <c r="K9" s="2"/>
      <c r="L9" s="2"/>
      <c r="AB9">
        <v>2</v>
      </c>
    </row>
    <row r="10" spans="1:28" ht="25.15" customHeight="1" thickBot="1">
      <c r="C10" s="44" t="s">
        <v>5</v>
      </c>
      <c r="I10" s="3"/>
      <c r="J10" s="3"/>
      <c r="K10" s="3"/>
      <c r="L10" s="3"/>
      <c r="AB10">
        <v>3</v>
      </c>
    </row>
    <row r="11" spans="1:28" s="28" customFormat="1" ht="56.45" customHeight="1" thickBot="1">
      <c r="B11" s="29"/>
      <c r="C11" s="29"/>
      <c r="F11" s="29"/>
      <c r="G11" s="30" t="s">
        <v>6</v>
      </c>
      <c r="H11" s="37" t="s">
        <v>23</v>
      </c>
      <c r="I11" s="29"/>
      <c r="J11" s="31"/>
      <c r="K11" s="30" t="s">
        <v>53</v>
      </c>
      <c r="L11" s="36" t="s">
        <v>51</v>
      </c>
      <c r="AB11" s="32">
        <v>4</v>
      </c>
    </row>
    <row r="12" spans="1:28" ht="20.25">
      <c r="B12" s="4"/>
      <c r="C12" s="4"/>
      <c r="D12" s="4"/>
      <c r="E12" s="4"/>
      <c r="F12" s="4"/>
      <c r="G12" s="4"/>
      <c r="I12" s="4"/>
      <c r="J12" s="4"/>
      <c r="K12" s="4"/>
      <c r="L12" s="4"/>
      <c r="AB12">
        <v>5</v>
      </c>
    </row>
    <row r="13" spans="1:28" ht="15.6" hidden="1" customHeight="1">
      <c r="B13" s="5"/>
      <c r="C13" s="5"/>
      <c r="E13" s="1">
        <v>-6</v>
      </c>
      <c r="F13" s="1">
        <v>-4</v>
      </c>
      <c r="G13" s="1">
        <f>IF(L11="BACS", -3, -1)</f>
        <v>-3</v>
      </c>
      <c r="H13" s="1">
        <v>-1</v>
      </c>
      <c r="I13" s="1">
        <v>-1</v>
      </c>
      <c r="L13" s="1">
        <v>6</v>
      </c>
      <c r="O13" s="17" t="s">
        <v>7</v>
      </c>
      <c r="P13" s="17"/>
      <c r="Q13" s="17" t="s">
        <v>8</v>
      </c>
      <c r="R13" s="17" t="s">
        <v>9</v>
      </c>
      <c r="S13" s="17" t="s">
        <v>10</v>
      </c>
      <c r="T13" s="17" t="s">
        <v>11</v>
      </c>
      <c r="U13" s="17" t="s">
        <v>12</v>
      </c>
      <c r="W13" s="17"/>
      <c r="AB13">
        <v>6</v>
      </c>
    </row>
    <row r="14" spans="1:28" s="9" customFormat="1" ht="77.25" customHeight="1" thickBot="1">
      <c r="A14" s="6" t="s">
        <v>13</v>
      </c>
      <c r="B14" s="7" t="s">
        <v>14</v>
      </c>
      <c r="C14" s="7" t="s">
        <v>15</v>
      </c>
      <c r="D14" s="7" t="s">
        <v>16</v>
      </c>
      <c r="E14" s="7" t="s">
        <v>17</v>
      </c>
      <c r="F14" s="7" t="s">
        <v>18</v>
      </c>
      <c r="G14" s="35" t="str">
        <f>IF(L11="BACS", "Payroll Approval/ Payment Authorisation (BACS) To Be Submitted To the Supplier 
- No Later Than 3pm", "Payroll Approval/Payment Authorisation To Be Submitted To The Supplier 
- No Later Than 2pm")</f>
        <v>Payroll Approval/ Payment Authorisation (BACS) To Be Submitted To the Supplier 
- No Later Than 3pm</v>
      </c>
      <c r="H14" s="7" t="s">
        <v>19</v>
      </c>
      <c r="I14" s="7" t="s">
        <v>20</v>
      </c>
      <c r="J14" s="7" t="s">
        <v>21</v>
      </c>
      <c r="K14" s="35" t="str">
        <f>IF(L11="BACS", "Payday", "Payday **")</f>
        <v>Payday</v>
      </c>
      <c r="L14" s="7" t="s">
        <v>54</v>
      </c>
      <c r="M14" s="8"/>
      <c r="N14" s="9" t="s">
        <v>22</v>
      </c>
      <c r="O14" s="6" t="s">
        <v>23</v>
      </c>
      <c r="P14" t="s">
        <v>24</v>
      </c>
      <c r="Q14" t="s">
        <v>25</v>
      </c>
      <c r="R14" t="s">
        <v>26</v>
      </c>
      <c r="S14" t="s">
        <v>27</v>
      </c>
      <c r="T14" t="s">
        <v>28</v>
      </c>
      <c r="U14" t="s">
        <v>29</v>
      </c>
      <c r="W14" s="6"/>
      <c r="X14" s="45" t="s">
        <v>30</v>
      </c>
      <c r="Y14" s="46"/>
      <c r="AB14">
        <v>7</v>
      </c>
    </row>
    <row r="15" spans="1:28" ht="18.600000000000001" customHeight="1" thickTop="1">
      <c r="A15" s="16">
        <v>4</v>
      </c>
      <c r="B15" s="24">
        <f>DATE(Year,A15,1)</f>
        <v>45748</v>
      </c>
      <c r="C15" s="25">
        <f>YEAR(B15)</f>
        <v>2025</v>
      </c>
      <c r="D15" s="25">
        <v>1</v>
      </c>
      <c r="E15" s="26">
        <f t="shared" ref="E15:I22" si="0">WORKDAY($K15,E$13,BankHols)</f>
        <v>45769</v>
      </c>
      <c r="F15" s="26">
        <f t="shared" si="0"/>
        <v>45771</v>
      </c>
      <c r="G15" s="26">
        <f t="shared" si="0"/>
        <v>45772</v>
      </c>
      <c r="H15" s="26">
        <f t="shared" ref="H15:H22" si="1">WORKDAY($K15,H$13,BankHols)</f>
        <v>45776</v>
      </c>
      <c r="I15" s="26">
        <f t="shared" si="0"/>
        <v>45776</v>
      </c>
      <c r="J15" s="26" t="e">
        <f t="shared" ref="J15:J26" si="2">IF(DATE(YEAR(B15),MONTH(B15),PayDate)&gt;O15,O15,WORKDAY(DATE(YEAR(B15),MONTH(B15),PayDate +1),-1,BankHols))</f>
        <v>#VALUE!</v>
      </c>
      <c r="K15" s="26">
        <f>IF(ISNUMBER(PayDate),J15,WORKDAY(HLOOKUP(PayDate,OtherDates,N15,FALSE)+1,-1,BankHols))</f>
        <v>45777</v>
      </c>
      <c r="L15" s="26">
        <f t="shared" ref="L15:L22" si="3">IF(DAY(K15)&lt;6,WORKDAY(DATE(YEAR(K15),MONTH(K15),6)-1,1,BankHols),WORKDAY(DATE(YEAR(K15),MONTH(K15)+1,6)-1,1,BankHols))</f>
        <v>45783</v>
      </c>
      <c r="N15" s="9">
        <v>2</v>
      </c>
      <c r="O15" s="18">
        <f>WORKDAY(EOMONTH(B15,0)+1,-1,BankHols)</f>
        <v>45777</v>
      </c>
      <c r="P15" s="18">
        <f t="shared" ref="P15:P26" si="4">WORKDAY(EOMONTH(B15,0)+1,-2,BankHols)</f>
        <v>45776</v>
      </c>
      <c r="Q15" s="18">
        <f t="shared" ref="Q15:U26" si="5">IF(_xlfn.XLOOKUP($O15-(WEEKDAY($O15,Q$27)-1),BankHols,BankHols,0)=0,$O15-(WEEKDAY($O15,Q$27)-1),$O15-(WEEKDAY($O15,Q$27)-1)-7)</f>
        <v>45772</v>
      </c>
      <c r="R15" s="18">
        <f t="shared" si="5"/>
        <v>45771</v>
      </c>
      <c r="S15" s="18">
        <f t="shared" si="5"/>
        <v>45777</v>
      </c>
      <c r="T15" s="18">
        <f t="shared" si="5"/>
        <v>45776</v>
      </c>
      <c r="U15" s="18">
        <f t="shared" si="5"/>
        <v>45775</v>
      </c>
      <c r="W15" s="18"/>
      <c r="X15" s="33" t="s">
        <v>31</v>
      </c>
      <c r="Y15" s="34" t="s">
        <v>32</v>
      </c>
      <c r="AB15">
        <v>8</v>
      </c>
    </row>
    <row r="16" spans="1:28" ht="18.75">
      <c r="A16" s="1">
        <f>A15+1</f>
        <v>5</v>
      </c>
      <c r="B16" s="24">
        <f t="shared" ref="B16:B26" si="6">DATE(Year,A16,1)</f>
        <v>45778</v>
      </c>
      <c r="C16" s="25">
        <f t="shared" ref="C16:C26" si="7">YEAR(B16)</f>
        <v>2025</v>
      </c>
      <c r="D16" s="25">
        <v>2</v>
      </c>
      <c r="E16" s="26">
        <f t="shared" si="0"/>
        <v>45798</v>
      </c>
      <c r="F16" s="26">
        <f t="shared" si="0"/>
        <v>45800</v>
      </c>
      <c r="G16" s="26">
        <f t="shared" si="0"/>
        <v>45804</v>
      </c>
      <c r="H16" s="26">
        <f t="shared" si="1"/>
        <v>45806</v>
      </c>
      <c r="I16" s="26">
        <f t="shared" si="0"/>
        <v>45806</v>
      </c>
      <c r="J16" s="26" t="e">
        <f t="shared" si="2"/>
        <v>#VALUE!</v>
      </c>
      <c r="K16" s="26">
        <f t="shared" ref="K16:K22" si="8">IF(ISNUMBER(PayDate),J16,WORKDAY(HLOOKUP(PayDate,OtherDates,N16,FALSE)+1,-1,BankHols))</f>
        <v>45807</v>
      </c>
      <c r="L16" s="26">
        <f t="shared" si="3"/>
        <v>45814</v>
      </c>
      <c r="N16" s="9">
        <v>3</v>
      </c>
      <c r="O16" s="18">
        <f t="shared" ref="O16:O26" si="9">WORKDAY(EOMONTH(B16,0)+1,-1,BankHols)</f>
        <v>45807</v>
      </c>
      <c r="P16" s="18">
        <f t="shared" si="4"/>
        <v>45806</v>
      </c>
      <c r="Q16" s="18">
        <f t="shared" si="5"/>
        <v>45807</v>
      </c>
      <c r="R16" s="18">
        <f t="shared" si="5"/>
        <v>45806</v>
      </c>
      <c r="S16" s="18">
        <f t="shared" si="5"/>
        <v>45805</v>
      </c>
      <c r="T16" s="18">
        <f t="shared" si="5"/>
        <v>45804</v>
      </c>
      <c r="U16" s="18">
        <f t="shared" si="5"/>
        <v>45796</v>
      </c>
      <c r="W16" s="18"/>
      <c r="X16" s="39">
        <v>45765</v>
      </c>
      <c r="Y16" s="40" t="s">
        <v>33</v>
      </c>
      <c r="AB16">
        <v>9</v>
      </c>
    </row>
    <row r="17" spans="1:28" ht="18.75">
      <c r="A17" s="1">
        <f t="shared" ref="A17:A26" si="10">A16+1</f>
        <v>6</v>
      </c>
      <c r="B17" s="24">
        <f t="shared" si="6"/>
        <v>45809</v>
      </c>
      <c r="C17" s="25">
        <f t="shared" si="7"/>
        <v>2025</v>
      </c>
      <c r="D17" s="25">
        <v>3</v>
      </c>
      <c r="E17" s="26">
        <f t="shared" si="0"/>
        <v>45828</v>
      </c>
      <c r="F17" s="26">
        <f t="shared" si="0"/>
        <v>45832</v>
      </c>
      <c r="G17" s="26">
        <f t="shared" si="0"/>
        <v>45833</v>
      </c>
      <c r="H17" s="26">
        <f t="shared" si="1"/>
        <v>45835</v>
      </c>
      <c r="I17" s="26">
        <f t="shared" si="0"/>
        <v>45835</v>
      </c>
      <c r="J17" s="26" t="e">
        <f t="shared" si="2"/>
        <v>#VALUE!</v>
      </c>
      <c r="K17" s="26">
        <f t="shared" si="8"/>
        <v>45838</v>
      </c>
      <c r="L17" s="26">
        <f t="shared" si="3"/>
        <v>45845</v>
      </c>
      <c r="N17" s="9">
        <v>4</v>
      </c>
      <c r="O17" s="18">
        <f t="shared" si="9"/>
        <v>45838</v>
      </c>
      <c r="P17" s="18">
        <f t="shared" si="4"/>
        <v>45835</v>
      </c>
      <c r="Q17" s="18">
        <f t="shared" si="5"/>
        <v>45835</v>
      </c>
      <c r="R17" s="18">
        <f t="shared" si="5"/>
        <v>45834</v>
      </c>
      <c r="S17" s="18">
        <f t="shared" si="5"/>
        <v>45833</v>
      </c>
      <c r="T17" s="18">
        <f t="shared" si="5"/>
        <v>45832</v>
      </c>
      <c r="U17" s="18">
        <f t="shared" si="5"/>
        <v>45838</v>
      </c>
      <c r="W17" s="18"/>
      <c r="X17" s="39">
        <v>45768</v>
      </c>
      <c r="Y17" s="40" t="s">
        <v>34</v>
      </c>
      <c r="AB17">
        <v>10</v>
      </c>
    </row>
    <row r="18" spans="1:28" ht="18.75">
      <c r="A18" s="1">
        <f t="shared" si="10"/>
        <v>7</v>
      </c>
      <c r="B18" s="24">
        <f t="shared" si="6"/>
        <v>45839</v>
      </c>
      <c r="C18" s="25">
        <f t="shared" si="7"/>
        <v>2025</v>
      </c>
      <c r="D18" s="25">
        <v>4</v>
      </c>
      <c r="E18" s="26">
        <f t="shared" si="0"/>
        <v>45861</v>
      </c>
      <c r="F18" s="26">
        <f t="shared" si="0"/>
        <v>45863</v>
      </c>
      <c r="G18" s="26">
        <f t="shared" si="0"/>
        <v>45866</v>
      </c>
      <c r="H18" s="26">
        <f t="shared" si="1"/>
        <v>45868</v>
      </c>
      <c r="I18" s="26">
        <f t="shared" si="0"/>
        <v>45868</v>
      </c>
      <c r="J18" s="26" t="e">
        <f t="shared" si="2"/>
        <v>#VALUE!</v>
      </c>
      <c r="K18" s="26">
        <f t="shared" si="8"/>
        <v>45869</v>
      </c>
      <c r="L18" s="26">
        <f t="shared" si="3"/>
        <v>45875</v>
      </c>
      <c r="N18" s="9">
        <v>5</v>
      </c>
      <c r="O18" s="18">
        <f t="shared" si="9"/>
        <v>45869</v>
      </c>
      <c r="P18" s="18">
        <f t="shared" si="4"/>
        <v>45868</v>
      </c>
      <c r="Q18" s="18">
        <f t="shared" si="5"/>
        <v>45863</v>
      </c>
      <c r="R18" s="18">
        <f t="shared" si="5"/>
        <v>45869</v>
      </c>
      <c r="S18" s="18">
        <f t="shared" si="5"/>
        <v>45868</v>
      </c>
      <c r="T18" s="18">
        <f t="shared" si="5"/>
        <v>45867</v>
      </c>
      <c r="U18" s="18">
        <f t="shared" si="5"/>
        <v>45866</v>
      </c>
      <c r="W18" s="18"/>
      <c r="X18" s="39">
        <v>45782</v>
      </c>
      <c r="Y18" s="40" t="s">
        <v>35</v>
      </c>
      <c r="AB18">
        <v>11</v>
      </c>
    </row>
    <row r="19" spans="1:28" ht="18.75">
      <c r="A19" s="1">
        <f t="shared" si="10"/>
        <v>8</v>
      </c>
      <c r="B19" s="24">
        <f t="shared" si="6"/>
        <v>45870</v>
      </c>
      <c r="C19" s="25">
        <f t="shared" si="7"/>
        <v>2025</v>
      </c>
      <c r="D19" s="25">
        <v>5</v>
      </c>
      <c r="E19" s="26">
        <f>WORKDAY($K19,E$13,BankHols)</f>
        <v>45889</v>
      </c>
      <c r="F19" s="26">
        <f t="shared" si="0"/>
        <v>45891</v>
      </c>
      <c r="G19" s="26">
        <f t="shared" si="0"/>
        <v>45895</v>
      </c>
      <c r="H19" s="26">
        <f t="shared" si="1"/>
        <v>45897</v>
      </c>
      <c r="I19" s="26">
        <f t="shared" si="0"/>
        <v>45897</v>
      </c>
      <c r="J19" s="26" t="e">
        <f t="shared" si="2"/>
        <v>#VALUE!</v>
      </c>
      <c r="K19" s="26">
        <f t="shared" si="8"/>
        <v>45898</v>
      </c>
      <c r="L19" s="26">
        <f t="shared" si="3"/>
        <v>45908</v>
      </c>
      <c r="N19" s="9">
        <v>6</v>
      </c>
      <c r="O19" s="18">
        <f t="shared" si="9"/>
        <v>45898</v>
      </c>
      <c r="P19" s="18">
        <f t="shared" si="4"/>
        <v>45897</v>
      </c>
      <c r="Q19" s="18">
        <f t="shared" si="5"/>
        <v>45898</v>
      </c>
      <c r="R19" s="18">
        <f t="shared" si="5"/>
        <v>45897</v>
      </c>
      <c r="S19" s="18">
        <f t="shared" si="5"/>
        <v>45896</v>
      </c>
      <c r="T19" s="18">
        <f t="shared" si="5"/>
        <v>45895</v>
      </c>
      <c r="U19" s="18">
        <f t="shared" si="5"/>
        <v>45887</v>
      </c>
      <c r="W19" s="18"/>
      <c r="X19" s="39">
        <v>45803</v>
      </c>
      <c r="Y19" s="40" t="s">
        <v>36</v>
      </c>
      <c r="AB19">
        <v>12</v>
      </c>
    </row>
    <row r="20" spans="1:28" ht="18.75">
      <c r="A20" s="1">
        <f t="shared" si="10"/>
        <v>9</v>
      </c>
      <c r="B20" s="24">
        <f t="shared" si="6"/>
        <v>45901</v>
      </c>
      <c r="C20" s="25">
        <f t="shared" si="7"/>
        <v>2025</v>
      </c>
      <c r="D20" s="25">
        <v>6</v>
      </c>
      <c r="E20" s="26">
        <f t="shared" si="0"/>
        <v>45922</v>
      </c>
      <c r="F20" s="26">
        <f t="shared" si="0"/>
        <v>45924</v>
      </c>
      <c r="G20" s="26">
        <f>WORKDAY($K20,G$13,BankHols)</f>
        <v>45925</v>
      </c>
      <c r="H20" s="26">
        <f t="shared" si="1"/>
        <v>45929</v>
      </c>
      <c r="I20" s="26">
        <f t="shared" si="0"/>
        <v>45929</v>
      </c>
      <c r="J20" s="26" t="e">
        <f t="shared" si="2"/>
        <v>#VALUE!</v>
      </c>
      <c r="K20" s="26">
        <f t="shared" si="8"/>
        <v>45930</v>
      </c>
      <c r="L20" s="26">
        <f t="shared" si="3"/>
        <v>45936</v>
      </c>
      <c r="N20" s="9">
        <v>7</v>
      </c>
      <c r="O20" s="18">
        <f t="shared" si="9"/>
        <v>45930</v>
      </c>
      <c r="P20" s="18">
        <f t="shared" si="4"/>
        <v>45929</v>
      </c>
      <c r="Q20" s="18">
        <f t="shared" si="5"/>
        <v>45926</v>
      </c>
      <c r="R20" s="18">
        <f t="shared" si="5"/>
        <v>45925</v>
      </c>
      <c r="S20" s="18">
        <f t="shared" si="5"/>
        <v>45924</v>
      </c>
      <c r="T20" s="18">
        <f t="shared" si="5"/>
        <v>45930</v>
      </c>
      <c r="U20" s="18">
        <f t="shared" si="5"/>
        <v>45929</v>
      </c>
      <c r="W20" s="18"/>
      <c r="X20" s="39">
        <v>45894</v>
      </c>
      <c r="Y20" s="40" t="s">
        <v>37</v>
      </c>
      <c r="AB20">
        <v>13</v>
      </c>
    </row>
    <row r="21" spans="1:28" ht="18.75">
      <c r="A21" s="1">
        <f t="shared" si="10"/>
        <v>10</v>
      </c>
      <c r="B21" s="24">
        <f t="shared" si="6"/>
        <v>45931</v>
      </c>
      <c r="C21" s="25">
        <f t="shared" si="7"/>
        <v>2025</v>
      </c>
      <c r="D21" s="25">
        <v>7</v>
      </c>
      <c r="E21" s="26">
        <f t="shared" si="0"/>
        <v>45953</v>
      </c>
      <c r="F21" s="26">
        <f t="shared" si="0"/>
        <v>45957</v>
      </c>
      <c r="G21" s="26">
        <f t="shared" si="0"/>
        <v>45958</v>
      </c>
      <c r="H21" s="26">
        <f t="shared" si="1"/>
        <v>45960</v>
      </c>
      <c r="I21" s="26">
        <f t="shared" si="0"/>
        <v>45960</v>
      </c>
      <c r="J21" s="26" t="e">
        <f t="shared" si="2"/>
        <v>#VALUE!</v>
      </c>
      <c r="K21" s="26">
        <f t="shared" si="8"/>
        <v>45961</v>
      </c>
      <c r="L21" s="26">
        <f t="shared" si="3"/>
        <v>45967</v>
      </c>
      <c r="N21" s="9">
        <v>8</v>
      </c>
      <c r="O21" s="18">
        <f t="shared" si="9"/>
        <v>45961</v>
      </c>
      <c r="P21" s="18">
        <f t="shared" si="4"/>
        <v>45960</v>
      </c>
      <c r="Q21" s="18">
        <f t="shared" si="5"/>
        <v>45961</v>
      </c>
      <c r="R21" s="18">
        <f t="shared" si="5"/>
        <v>45960</v>
      </c>
      <c r="S21" s="18">
        <f t="shared" si="5"/>
        <v>45959</v>
      </c>
      <c r="T21" s="18">
        <f t="shared" si="5"/>
        <v>45958</v>
      </c>
      <c r="U21" s="18">
        <f t="shared" si="5"/>
        <v>45957</v>
      </c>
      <c r="W21" s="18"/>
      <c r="X21" s="39">
        <v>46016</v>
      </c>
      <c r="Y21" s="40" t="s">
        <v>38</v>
      </c>
      <c r="AB21">
        <v>14</v>
      </c>
    </row>
    <row r="22" spans="1:28" ht="18.75">
      <c r="A22" s="1">
        <f t="shared" si="10"/>
        <v>11</v>
      </c>
      <c r="B22" s="24">
        <f t="shared" si="6"/>
        <v>45962</v>
      </c>
      <c r="C22" s="25">
        <f t="shared" si="7"/>
        <v>2025</v>
      </c>
      <c r="D22" s="25">
        <v>8</v>
      </c>
      <c r="E22" s="26">
        <f t="shared" si="0"/>
        <v>45981</v>
      </c>
      <c r="F22" s="26">
        <f t="shared" si="0"/>
        <v>45985</v>
      </c>
      <c r="G22" s="26">
        <f t="shared" si="0"/>
        <v>45986</v>
      </c>
      <c r="H22" s="26">
        <f t="shared" si="1"/>
        <v>45988</v>
      </c>
      <c r="I22" s="26">
        <f t="shared" si="0"/>
        <v>45988</v>
      </c>
      <c r="J22" s="26" t="e">
        <f t="shared" si="2"/>
        <v>#VALUE!</v>
      </c>
      <c r="K22" s="26">
        <f t="shared" si="8"/>
        <v>45989</v>
      </c>
      <c r="L22" s="26">
        <f t="shared" si="3"/>
        <v>45999</v>
      </c>
      <c r="N22" s="9">
        <v>9</v>
      </c>
      <c r="O22" s="18">
        <f t="shared" si="9"/>
        <v>45989</v>
      </c>
      <c r="P22" s="18">
        <f t="shared" si="4"/>
        <v>45988</v>
      </c>
      <c r="Q22" s="18">
        <f t="shared" si="5"/>
        <v>45989</v>
      </c>
      <c r="R22" s="18">
        <f t="shared" si="5"/>
        <v>45988</v>
      </c>
      <c r="S22" s="18">
        <f t="shared" si="5"/>
        <v>45987</v>
      </c>
      <c r="T22" s="18">
        <f t="shared" si="5"/>
        <v>45986</v>
      </c>
      <c r="U22" s="18">
        <f t="shared" si="5"/>
        <v>45985</v>
      </c>
      <c r="W22" s="18"/>
      <c r="X22" s="39">
        <v>46017</v>
      </c>
      <c r="Y22" s="40" t="s">
        <v>39</v>
      </c>
      <c r="AB22">
        <v>15</v>
      </c>
    </row>
    <row r="23" spans="1:28" ht="18.75">
      <c r="A23" s="1">
        <f t="shared" si="10"/>
        <v>12</v>
      </c>
      <c r="B23" s="24">
        <f t="shared" si="6"/>
        <v>45992</v>
      </c>
      <c r="C23" s="25">
        <f t="shared" si="7"/>
        <v>2025</v>
      </c>
      <c r="D23" s="25">
        <v>9</v>
      </c>
      <c r="E23" s="26" t="s">
        <v>40</v>
      </c>
      <c r="F23" s="26" t="s">
        <v>40</v>
      </c>
      <c r="G23" s="26" t="s">
        <v>40</v>
      </c>
      <c r="H23" s="26" t="s">
        <v>40</v>
      </c>
      <c r="I23" s="26" t="s">
        <v>40</v>
      </c>
      <c r="J23" s="26" t="e">
        <f t="shared" si="2"/>
        <v>#VALUE!</v>
      </c>
      <c r="K23" s="26" t="s">
        <v>40</v>
      </c>
      <c r="L23" s="26" t="s">
        <v>40</v>
      </c>
      <c r="N23" s="9">
        <v>10</v>
      </c>
      <c r="O23" s="18">
        <f t="shared" si="9"/>
        <v>46022</v>
      </c>
      <c r="P23" s="18">
        <f t="shared" si="4"/>
        <v>46021</v>
      </c>
      <c r="Q23" s="18">
        <f t="shared" si="5"/>
        <v>46010</v>
      </c>
      <c r="R23" s="18">
        <f t="shared" si="5"/>
        <v>46009</v>
      </c>
      <c r="S23" s="18">
        <f t="shared" si="5"/>
        <v>46022</v>
      </c>
      <c r="T23" s="18">
        <f t="shared" si="5"/>
        <v>46021</v>
      </c>
      <c r="U23" s="18">
        <f t="shared" si="5"/>
        <v>46020</v>
      </c>
      <c r="W23" s="18"/>
      <c r="X23" s="39">
        <v>46023</v>
      </c>
      <c r="Y23" s="41" t="s">
        <v>41</v>
      </c>
      <c r="AB23">
        <v>16</v>
      </c>
    </row>
    <row r="24" spans="1:28" ht="18.75">
      <c r="A24" s="1">
        <f t="shared" si="10"/>
        <v>13</v>
      </c>
      <c r="B24" s="24">
        <f t="shared" si="6"/>
        <v>46023</v>
      </c>
      <c r="C24" s="25">
        <f t="shared" si="7"/>
        <v>2026</v>
      </c>
      <c r="D24" s="25">
        <v>10</v>
      </c>
      <c r="E24" s="26">
        <f t="shared" ref="E24:I26" si="11">WORKDAY($K24,E$13,BankHols)</f>
        <v>46044</v>
      </c>
      <c r="F24" s="26">
        <f t="shared" si="11"/>
        <v>46048</v>
      </c>
      <c r="G24" s="26">
        <f t="shared" si="11"/>
        <v>46049</v>
      </c>
      <c r="H24" s="26">
        <f>WORKDAY($K24,H$13,BankHols)</f>
        <v>46051</v>
      </c>
      <c r="I24" s="26">
        <f t="shared" si="11"/>
        <v>46051</v>
      </c>
      <c r="J24" s="26" t="e">
        <f t="shared" si="2"/>
        <v>#VALUE!</v>
      </c>
      <c r="K24" s="26">
        <f>IF(ISNUMBER(PayDate),J24,WORKDAY(HLOOKUP(PayDate,OtherDates,N24,FALSE)+1,-1,BankHols))</f>
        <v>46052</v>
      </c>
      <c r="L24" s="26">
        <f>IF(DAY(K24)&lt;6,WORKDAY(DATE(YEAR(K24),MONTH(K24),6)-1,1,BankHols),WORKDAY(DATE(YEAR(K24),MONTH(K24)+1,6)-1,1,BankHols))</f>
        <v>46059</v>
      </c>
      <c r="N24" s="9">
        <v>11</v>
      </c>
      <c r="O24" s="18">
        <f t="shared" si="9"/>
        <v>46052</v>
      </c>
      <c r="P24" s="18">
        <f t="shared" si="4"/>
        <v>46051</v>
      </c>
      <c r="Q24" s="18">
        <f t="shared" si="5"/>
        <v>46052</v>
      </c>
      <c r="R24" s="18">
        <f t="shared" si="5"/>
        <v>46051</v>
      </c>
      <c r="S24" s="18">
        <f t="shared" si="5"/>
        <v>46050</v>
      </c>
      <c r="T24" s="18">
        <f t="shared" si="5"/>
        <v>46049</v>
      </c>
      <c r="U24" s="18">
        <f t="shared" si="5"/>
        <v>46048</v>
      </c>
      <c r="W24" s="18"/>
      <c r="X24" s="39">
        <v>46115</v>
      </c>
      <c r="Y24" s="41" t="s">
        <v>33</v>
      </c>
      <c r="AB24">
        <v>17</v>
      </c>
    </row>
    <row r="25" spans="1:28" ht="18.75">
      <c r="A25" s="1">
        <f t="shared" si="10"/>
        <v>14</v>
      </c>
      <c r="B25" s="24">
        <f t="shared" si="6"/>
        <v>46054</v>
      </c>
      <c r="C25" s="25">
        <f t="shared" si="7"/>
        <v>2026</v>
      </c>
      <c r="D25" s="25">
        <v>11</v>
      </c>
      <c r="E25" s="26">
        <f t="shared" si="11"/>
        <v>46072</v>
      </c>
      <c r="F25" s="26">
        <f t="shared" si="11"/>
        <v>46076</v>
      </c>
      <c r="G25" s="26">
        <f t="shared" si="11"/>
        <v>46077</v>
      </c>
      <c r="H25" s="26">
        <f>WORKDAY($K25,H$13,BankHols)</f>
        <v>46079</v>
      </c>
      <c r="I25" s="26">
        <f t="shared" si="11"/>
        <v>46079</v>
      </c>
      <c r="J25" s="26" t="e">
        <f t="shared" si="2"/>
        <v>#VALUE!</v>
      </c>
      <c r="K25" s="26">
        <f>IF(ISNUMBER(PayDate),J25,WORKDAY(HLOOKUP(PayDate,OtherDates,N25,FALSE)+1,-1,BankHols))</f>
        <v>46080</v>
      </c>
      <c r="L25" s="26">
        <f>IF(DAY(K25)&lt;6,WORKDAY(DATE(YEAR(K25),MONTH(K25),6)-1,1,BankHols),WORKDAY(DATE(YEAR(K25),MONTH(K25)+1,6)-1,1,BankHols))</f>
        <v>46087</v>
      </c>
      <c r="N25" s="9">
        <v>12</v>
      </c>
      <c r="O25" s="18">
        <f t="shared" si="9"/>
        <v>46080</v>
      </c>
      <c r="P25" s="18">
        <f t="shared" si="4"/>
        <v>46079</v>
      </c>
      <c r="Q25" s="18">
        <f t="shared" si="5"/>
        <v>46080</v>
      </c>
      <c r="R25" s="18">
        <f t="shared" si="5"/>
        <v>46079</v>
      </c>
      <c r="S25" s="18">
        <f t="shared" si="5"/>
        <v>46078</v>
      </c>
      <c r="T25" s="18">
        <f t="shared" si="5"/>
        <v>46077</v>
      </c>
      <c r="U25" s="18">
        <f t="shared" si="5"/>
        <v>46076</v>
      </c>
      <c r="W25" s="18"/>
      <c r="X25" s="42">
        <v>46118</v>
      </c>
      <c r="Y25" s="43" t="s">
        <v>34</v>
      </c>
      <c r="AB25">
        <v>18</v>
      </c>
    </row>
    <row r="26" spans="1:28" ht="18.75">
      <c r="A26" s="1">
        <f t="shared" si="10"/>
        <v>15</v>
      </c>
      <c r="B26" s="24">
        <f t="shared" si="6"/>
        <v>46082</v>
      </c>
      <c r="C26" s="25">
        <f t="shared" si="7"/>
        <v>2026</v>
      </c>
      <c r="D26" s="25">
        <v>12</v>
      </c>
      <c r="E26" s="26">
        <f t="shared" si="11"/>
        <v>46104</v>
      </c>
      <c r="F26" s="26">
        <f t="shared" si="11"/>
        <v>46106</v>
      </c>
      <c r="G26" s="26">
        <f t="shared" si="11"/>
        <v>46107</v>
      </c>
      <c r="H26" s="26">
        <f>WORKDAY($K26,H$13,BankHols)</f>
        <v>46111</v>
      </c>
      <c r="I26" s="26">
        <f t="shared" si="11"/>
        <v>46111</v>
      </c>
      <c r="J26" s="26" t="e">
        <f t="shared" si="2"/>
        <v>#VALUE!</v>
      </c>
      <c r="K26" s="26">
        <f>IF(ISNUMBER(PayDate),J26,WORKDAY(HLOOKUP(PayDate,OtherDates,N26,FALSE)+1,-1,BankHols))</f>
        <v>46112</v>
      </c>
      <c r="L26" s="26">
        <f>IF(DAY(K26)&lt;6,WORKDAY(DATE(YEAR(K26),MONTH(K26),6)-1,1,BankHols),WORKDAY(DATE(YEAR(K26),MONTH(K26)+1,6)-1,1,BankHols))</f>
        <v>46119</v>
      </c>
      <c r="N26" s="9">
        <v>13</v>
      </c>
      <c r="O26" s="18">
        <f t="shared" si="9"/>
        <v>46112</v>
      </c>
      <c r="P26" s="18">
        <f t="shared" si="4"/>
        <v>46111</v>
      </c>
      <c r="Q26" s="18">
        <f t="shared" si="5"/>
        <v>46108</v>
      </c>
      <c r="R26" s="18">
        <f t="shared" si="5"/>
        <v>46107</v>
      </c>
      <c r="S26" s="18">
        <f t="shared" si="5"/>
        <v>46106</v>
      </c>
      <c r="T26" s="18">
        <f t="shared" si="5"/>
        <v>46112</v>
      </c>
      <c r="U26" s="18">
        <f t="shared" si="5"/>
        <v>46111</v>
      </c>
      <c r="W26" s="18"/>
      <c r="AB26">
        <v>19</v>
      </c>
    </row>
    <row r="27" spans="1:28" ht="18">
      <c r="B27" s="11"/>
      <c r="C27" s="11"/>
      <c r="D27" s="12"/>
      <c r="E27" s="13"/>
      <c r="F27" s="13"/>
      <c r="G27" s="13"/>
      <c r="H27" s="13"/>
      <c r="I27" s="13"/>
      <c r="J27" s="13"/>
      <c r="K27" s="13"/>
      <c r="L27" s="13"/>
      <c r="N27" s="10"/>
      <c r="Q27" s="1">
        <f t="shared" ref="Q27:S27" si="12">R27+1</f>
        <v>15</v>
      </c>
      <c r="R27" s="1">
        <f t="shared" si="12"/>
        <v>14</v>
      </c>
      <c r="S27" s="1">
        <f t="shared" si="12"/>
        <v>13</v>
      </c>
      <c r="T27" s="1">
        <f>U27+1</f>
        <v>12</v>
      </c>
      <c r="U27" s="1">
        <v>11</v>
      </c>
      <c r="AB27">
        <v>20</v>
      </c>
    </row>
    <row r="28" spans="1:28" ht="18">
      <c r="B28" s="14"/>
      <c r="C28" s="14"/>
      <c r="E28" s="15"/>
      <c r="F28" s="15"/>
      <c r="G28" s="15"/>
      <c r="AB28">
        <v>21</v>
      </c>
    </row>
    <row r="29" spans="1:28">
      <c r="AB29">
        <v>22</v>
      </c>
    </row>
    <row r="30" spans="1:28" ht="33" customHeight="1">
      <c r="B30" s="50" t="s">
        <v>42</v>
      </c>
      <c r="C30" s="48" t="s">
        <v>44</v>
      </c>
      <c r="D30" s="48"/>
      <c r="E30" s="48"/>
      <c r="F30" s="48"/>
      <c r="G30" s="48"/>
      <c r="H30" s="48"/>
      <c r="I30" s="48"/>
      <c r="J30" s="13"/>
      <c r="K30" s="13"/>
      <c r="L30" s="13"/>
      <c r="AB30">
        <v>23</v>
      </c>
    </row>
    <row r="31" spans="1:28" ht="33" customHeight="1">
      <c r="B31" s="50"/>
      <c r="C31" s="48" t="s">
        <v>45</v>
      </c>
      <c r="D31" s="48"/>
      <c r="E31" s="48"/>
      <c r="F31" s="48"/>
      <c r="G31" s="48"/>
      <c r="H31" s="48"/>
      <c r="I31" s="48"/>
      <c r="J31" s="13"/>
      <c r="K31" s="13"/>
      <c r="L31" s="13"/>
      <c r="AB31">
        <v>24</v>
      </c>
    </row>
    <row r="32" spans="1:28" ht="33" customHeight="1">
      <c r="B32" s="50"/>
      <c r="C32" s="48" t="s">
        <v>43</v>
      </c>
      <c r="D32" s="48"/>
      <c r="E32" s="48"/>
      <c r="F32" s="48"/>
      <c r="G32" s="48"/>
      <c r="H32" s="48"/>
      <c r="I32" s="48"/>
      <c r="J32" s="13"/>
      <c r="K32" s="47"/>
      <c r="L32" s="47"/>
      <c r="AB32">
        <v>25</v>
      </c>
    </row>
    <row r="33" spans="2:28" ht="33" customHeight="1">
      <c r="B33" s="50"/>
      <c r="C33" s="48" t="s">
        <v>46</v>
      </c>
      <c r="D33" s="48"/>
      <c r="E33" s="48"/>
      <c r="F33" s="48"/>
      <c r="G33" s="48"/>
      <c r="H33" s="48"/>
      <c r="I33" s="48"/>
      <c r="K33" s="13"/>
      <c r="L33" s="19"/>
      <c r="AB33">
        <v>26</v>
      </c>
    </row>
    <row r="34" spans="2:28" ht="33" customHeight="1">
      <c r="B34" s="50"/>
      <c r="C34" s="48" t="s">
        <v>47</v>
      </c>
      <c r="D34" s="48"/>
      <c r="E34" s="48"/>
      <c r="F34" s="48"/>
      <c r="G34" s="48"/>
      <c r="H34" s="48"/>
      <c r="I34" s="48"/>
      <c r="K34" s="13"/>
      <c r="L34" s="19"/>
      <c r="AB34">
        <v>27</v>
      </c>
    </row>
    <row r="35" spans="2:28" ht="45" customHeight="1">
      <c r="B35" s="50"/>
      <c r="C35" s="55" t="s">
        <v>48</v>
      </c>
      <c r="D35" s="56"/>
      <c r="E35" s="56"/>
      <c r="F35" s="56"/>
      <c r="G35" s="56"/>
      <c r="H35" s="56"/>
      <c r="I35" s="56"/>
      <c r="K35" s="13"/>
      <c r="L35" s="19"/>
      <c r="AB35">
        <v>28</v>
      </c>
    </row>
    <row r="36" spans="2:28" ht="33" customHeight="1">
      <c r="B36" s="50"/>
      <c r="C36" s="54" t="s">
        <v>49</v>
      </c>
      <c r="D36" s="54"/>
      <c r="E36" s="54"/>
      <c r="F36" s="54"/>
      <c r="G36" s="54"/>
      <c r="H36" s="54"/>
      <c r="I36" s="54"/>
      <c r="K36" s="13"/>
      <c r="AB36" s="38">
        <v>29</v>
      </c>
    </row>
    <row r="37" spans="2:28" ht="34.9" customHeight="1">
      <c r="B37" s="50"/>
      <c r="C37" s="49" t="str">
        <f>IF(L11="BACS", "", "** Customer To Transfer Funds Into The Modulr Faster Payments Account
No Later Than 10am")</f>
        <v/>
      </c>
      <c r="D37" s="49"/>
      <c r="E37" s="49"/>
      <c r="F37" s="49"/>
      <c r="G37" s="49"/>
      <c r="H37" s="49"/>
      <c r="I37" s="49"/>
      <c r="AB37">
        <v>30</v>
      </c>
    </row>
    <row r="38" spans="2:28" ht="14.45" customHeight="1">
      <c r="AB38">
        <v>31</v>
      </c>
    </row>
    <row r="39" spans="2:28">
      <c r="AB39" t="s">
        <v>23</v>
      </c>
    </row>
    <row r="40" spans="2:28">
      <c r="AB40" t="s">
        <v>24</v>
      </c>
    </row>
    <row r="41" spans="2:28">
      <c r="AB41" t="s">
        <v>25</v>
      </c>
    </row>
    <row r="42" spans="2:28">
      <c r="AB42" t="s">
        <v>26</v>
      </c>
    </row>
    <row r="43" spans="2:28">
      <c r="AB43" t="s">
        <v>27</v>
      </c>
    </row>
    <row r="44" spans="2:28">
      <c r="AB44" t="s">
        <v>28</v>
      </c>
    </row>
    <row r="45" spans="2:28">
      <c r="AB45" t="s">
        <v>29</v>
      </c>
    </row>
  </sheetData>
  <sheetProtection algorithmName="SHA-512" hashValue="oECgWQBn+OM6rqAb/KrEs/uFMtGqaFOcqRqHJQE3IXxobubAfsZKv9XRh9uLPj+QH092O2Uj7KEdXCJlNWGNuQ==" saltValue="ljumHZvIhCKZUZQZdCnCsw==" spinCount="100000" sheet="1" objects="1" scenarios="1"/>
  <mergeCells count="16">
    <mergeCell ref="C37:I37"/>
    <mergeCell ref="B30:B37"/>
    <mergeCell ref="F3:I3"/>
    <mergeCell ref="F4:I4"/>
    <mergeCell ref="G6:H6"/>
    <mergeCell ref="G5:H5"/>
    <mergeCell ref="C33:I33"/>
    <mergeCell ref="C36:I36"/>
    <mergeCell ref="C34:I34"/>
    <mergeCell ref="C35:I35"/>
    <mergeCell ref="C9:F9"/>
    <mergeCell ref="X14:Y14"/>
    <mergeCell ref="K32:L32"/>
    <mergeCell ref="C30:I30"/>
    <mergeCell ref="C31:I31"/>
    <mergeCell ref="C32:I32"/>
  </mergeCells>
  <conditionalFormatting sqref="E15:I26">
    <cfRule type="expression" dxfId="6" priority="5" stopIfTrue="1">
      <formula>IF(#REF!=0,FALSE,TRUE)</formula>
    </cfRule>
  </conditionalFormatting>
  <conditionalFormatting sqref="E27:L27">
    <cfRule type="expression" dxfId="5" priority="18" stopIfTrue="1">
      <formula>IF(#REF!=0,FALSE,TRUE)</formula>
    </cfRule>
  </conditionalFormatting>
  <conditionalFormatting sqref="J15:J26">
    <cfRule type="expression" dxfId="4" priority="10" stopIfTrue="1">
      <formula>IF(#REF!=0,FALSE,TRUE)</formula>
    </cfRule>
  </conditionalFormatting>
  <conditionalFormatting sqref="J30:L32">
    <cfRule type="expression" dxfId="3" priority="17" stopIfTrue="1">
      <formula>IF(#REF!=0,FALSE,TRUE)</formula>
    </cfRule>
  </conditionalFormatting>
  <conditionalFormatting sqref="K33:K36">
    <cfRule type="expression" dxfId="2" priority="1" stopIfTrue="1">
      <formula>IF(#REF!=0,FALSE,TRUE)</formula>
    </cfRule>
  </conditionalFormatting>
  <conditionalFormatting sqref="K15:L26">
    <cfRule type="expression" dxfId="1" priority="7" stopIfTrue="1">
      <formula>IF(#REF!=0,FALSE,TRUE)</formula>
    </cfRule>
  </conditionalFormatting>
  <conditionalFormatting sqref="M15:M26">
    <cfRule type="cellIs" dxfId="0" priority="14" operator="equal">
      <formula>3</formula>
    </cfRule>
  </conditionalFormatting>
  <dataValidations count="1">
    <dataValidation type="list" allowBlank="1" showInputMessage="1" showErrorMessage="1" sqref="H11" xr:uid="{943A7BCE-1C62-4EFE-A5AF-1FE36B993FC6}">
      <formula1>DateList</formula1>
    </dataValidation>
  </dataValidations>
  <hyperlinks>
    <hyperlink ref="C35:I35" r:id="rId1" display="oss-resources" xr:uid="{7169A97A-8340-4D72-82DA-2CC32F90A11B}"/>
  </hyperlink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2A1E87E9-EF88-4509-9F95-FAC31264E9FB}">
          <x14:formula1>
            <xm:f>Sheet2!$B$3:$B$4</xm:f>
          </x14:formula1>
          <xm:sqref>L11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7A1B7-C411-4046-9830-B566C3AFF8E9}">
  <dimension ref="B2:B4"/>
  <sheetViews>
    <sheetView workbookViewId="0">
      <selection activeCell="B2" sqref="B2:B4"/>
    </sheetView>
  </sheetViews>
  <sheetFormatPr defaultRowHeight="15"/>
  <sheetData>
    <row r="2" spans="2:2">
      <c r="B2" t="s">
        <v>50</v>
      </c>
    </row>
    <row r="3" spans="2:2">
      <c r="B3" t="s">
        <v>51</v>
      </c>
    </row>
    <row r="4" spans="2:2">
      <c r="B4" t="s">
        <v>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B6F18B-E097-4554-A0EA-3A67C32925B4}">
  <ds:schemaRefs>
    <ds:schemaRef ds:uri="http://schemas.microsoft.com/office/2006/documentManagement/types"/>
    <ds:schemaRef ds:uri="http://purl.org/dc/dcmitype/"/>
    <ds:schemaRef ds:uri="http://schemas.openxmlformats.org/package/2006/metadata/core-properties"/>
    <ds:schemaRef ds:uri="9ca50398-0b58-4b11-b59f-22907d81e200"/>
    <ds:schemaRef ds:uri="http://purl.org/dc/elements/1.1/"/>
    <ds:schemaRef ds:uri="http://purl.org/dc/terms/"/>
    <ds:schemaRef ds:uri="http://www.w3.org/XML/1998/namespace"/>
    <ds:schemaRef ds:uri="http://schemas.microsoft.com/office/infopath/2007/PartnerControls"/>
    <ds:schemaRef ds:uri="558da7a7-5fe6-4cae-803c-2b9ba8162f3b"/>
    <ds:schemaRef ds:uri="http://schemas.microsoft.com/office/2006/metadata/properties"/>
  </ds:schemaRefs>
</ds:datastoreItem>
</file>

<file path=customXml/itemProps2.xml><?xml version="1.0" encoding="utf-8"?>
<ds:datastoreItem xmlns:ds="http://schemas.openxmlformats.org/officeDocument/2006/customXml" ds:itemID="{20F373B7-812B-45C9-8629-A961CEA6529E}">
  <ds:schemaRefs>
    <ds:schemaRef ds:uri="http://schemas.microsoft.com/sharepoint/v3/contenttype/forms"/>
  </ds:schemaRefs>
</ds:datastoreItem>
</file>

<file path=customXml/itemProps3.xml><?xml version="1.0" encoding="utf-8"?>
<ds:datastoreItem xmlns:ds="http://schemas.openxmlformats.org/officeDocument/2006/customXml" ds:itemID="{E6B36E63-3F47-4D7A-8097-9884335885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BankHols</vt:lpstr>
      <vt:lpstr>DateList</vt:lpstr>
      <vt:lpstr>OtherDates</vt:lpstr>
      <vt:lpstr>PayDate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Cunningham</dc:creator>
  <cp:keywords/>
  <dc:description/>
  <cp:lastModifiedBy>Simon Wade</cp:lastModifiedBy>
  <cp:revision/>
  <dcterms:created xsi:type="dcterms:W3CDTF">2022-01-21T16:17:22Z</dcterms:created>
  <dcterms:modified xsi:type="dcterms:W3CDTF">2025-01-24T15:15:09Z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123500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