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13_ncr:1_{01E0CB6B-A45E-4D36-9172-DEA1087E2B68}" xr6:coauthVersionLast="47" xr6:coauthVersionMax="47" xr10:uidLastSave="{00000000-0000-0000-0000-000000000000}"/>
  <workbookProtection workbookAlgorithmName="SHA-512" workbookHashValue="OyK4rdYFSCPS9Eo9pXoE8OsWn95ZMztMfsGVsCK7SiaV7um1FR+tmGsiqGvQZxoqxJm2JY+K9mNFI0M6xUUiUg==" workbookSaltValue="Lqz3SOprL0hxzzpwSHqJqw==" workbookSpinCount="100000" lockStructure="1"/>
  <bookViews>
    <workbookView xWindow="-120" yWindow="-120" windowWidth="29040" windowHeight="15720" xr2:uid="{0F8590F7-22D9-4C6E-8537-229B09871205}"/>
  </bookViews>
  <sheets>
    <sheet name="Schedule" sheetId="1" r:id="rId1"/>
  </sheets>
  <definedNames>
    <definedName name="BankHols">Schedule!$AA$16:$AA$26</definedName>
    <definedName name="DateList">Schedule!$AE$4:$AE$44</definedName>
    <definedName name="OtherDates">Schedule!$R$14:$X$26</definedName>
    <definedName name="PayDate">Schedule!$J$11</definedName>
    <definedName name="Year">Schedule!$H$6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W27" i="1"/>
  <c r="V27" i="1" s="1"/>
  <c r="U27" i="1" s="1"/>
  <c r="T27" i="1" s="1"/>
  <c r="B15" i="1"/>
  <c r="S15" i="1" s="1"/>
  <c r="A16" i="1"/>
  <c r="A17" i="1" s="1"/>
  <c r="A18" i="1" s="1"/>
  <c r="A19" i="1" s="1"/>
  <c r="A20" i="1" s="1"/>
  <c r="A21" i="1" s="1"/>
  <c r="A22" i="1" s="1"/>
  <c r="A23" i="1" s="1"/>
  <c r="A24" i="1" s="1"/>
  <c r="A25" i="1" s="1"/>
  <c r="A26" i="1" s="1"/>
  <c r="B26" i="1" s="1"/>
  <c r="S26" i="1" s="1"/>
  <c r="R15" i="1" l="1"/>
  <c r="R26" i="1"/>
  <c r="C26" i="1"/>
  <c r="B23" i="1"/>
  <c r="C15" i="1"/>
  <c r="B22" i="1"/>
  <c r="B21" i="1"/>
  <c r="B20" i="1"/>
  <c r="B19" i="1"/>
  <c r="B18" i="1"/>
  <c r="S18" i="1" s="1"/>
  <c r="B25" i="1"/>
  <c r="B17" i="1"/>
  <c r="S17" i="1" s="1"/>
  <c r="B24" i="1"/>
  <c r="B16" i="1"/>
  <c r="S16" i="1" s="1"/>
  <c r="T15" i="1" l="1"/>
  <c r="U15" i="1"/>
  <c r="V15" i="1"/>
  <c r="W15" i="1"/>
  <c r="X15" i="1"/>
  <c r="U26" i="1"/>
  <c r="X26" i="1"/>
  <c r="T26" i="1"/>
  <c r="V26" i="1"/>
  <c r="W26" i="1"/>
  <c r="N15" i="1"/>
  <c r="C19" i="1"/>
  <c r="S19" i="1"/>
  <c r="C20" i="1"/>
  <c r="S20" i="1"/>
  <c r="C21" i="1"/>
  <c r="S21" i="1"/>
  <c r="C22" i="1"/>
  <c r="S22" i="1"/>
  <c r="C23" i="1"/>
  <c r="S23" i="1"/>
  <c r="C24" i="1"/>
  <c r="S24" i="1"/>
  <c r="C25" i="1"/>
  <c r="S25" i="1"/>
  <c r="N26" i="1"/>
  <c r="R18" i="1"/>
  <c r="C18" i="1"/>
  <c r="R16" i="1"/>
  <c r="C16" i="1"/>
  <c r="R17" i="1"/>
  <c r="C17" i="1"/>
  <c r="R23" i="1"/>
  <c r="R24" i="1"/>
  <c r="R25" i="1"/>
  <c r="R20" i="1"/>
  <c r="R19" i="1"/>
  <c r="R21" i="1"/>
  <c r="R22" i="1"/>
  <c r="N23" i="1" l="1"/>
  <c r="O23" i="1" s="1"/>
  <c r="N19" i="1"/>
  <c r="T19" i="1"/>
  <c r="U19" i="1"/>
  <c r="V19" i="1"/>
  <c r="W19" i="1"/>
  <c r="X19" i="1"/>
  <c r="N20" i="1"/>
  <c r="U20" i="1"/>
  <c r="T20" i="1"/>
  <c r="V20" i="1"/>
  <c r="X20" i="1"/>
  <c r="W20" i="1"/>
  <c r="T25" i="1"/>
  <c r="U25" i="1"/>
  <c r="V25" i="1"/>
  <c r="W25" i="1"/>
  <c r="X25" i="1"/>
  <c r="N18" i="1"/>
  <c r="U18" i="1"/>
  <c r="X18" i="1"/>
  <c r="T18" i="1"/>
  <c r="V18" i="1"/>
  <c r="W18" i="1"/>
  <c r="N24" i="1"/>
  <c r="U24" i="1"/>
  <c r="X24" i="1"/>
  <c r="T24" i="1"/>
  <c r="V24" i="1"/>
  <c r="W24" i="1"/>
  <c r="T23" i="1"/>
  <c r="U23" i="1"/>
  <c r="V23" i="1"/>
  <c r="X23" i="1"/>
  <c r="W23" i="1"/>
  <c r="N22" i="1"/>
  <c r="U22" i="1"/>
  <c r="X22" i="1"/>
  <c r="T22" i="1"/>
  <c r="V22" i="1"/>
  <c r="W22" i="1"/>
  <c r="N17" i="1"/>
  <c r="T17" i="1"/>
  <c r="U17" i="1"/>
  <c r="X17" i="1"/>
  <c r="V17" i="1"/>
  <c r="W17" i="1"/>
  <c r="N21" i="1"/>
  <c r="T21" i="1"/>
  <c r="X21" i="1"/>
  <c r="U21" i="1"/>
  <c r="V21" i="1"/>
  <c r="W21" i="1"/>
  <c r="N16" i="1"/>
  <c r="U16" i="1"/>
  <c r="X16" i="1"/>
  <c r="T16" i="1"/>
  <c r="V16" i="1"/>
  <c r="W16" i="1"/>
  <c r="O26" i="1"/>
  <c r="O15" i="1"/>
  <c r="N25" i="1"/>
  <c r="I23" i="1" l="1"/>
  <c r="F23" i="1"/>
  <c r="H23" i="1"/>
  <c r="E23" i="1"/>
  <c r="L23" i="1"/>
  <c r="K23" i="1"/>
  <c r="G23" i="1"/>
  <c r="J23" i="1"/>
  <c r="M23" i="1"/>
  <c r="H26" i="1"/>
  <c r="G26" i="1"/>
  <c r="H15" i="1"/>
  <c r="G15" i="1"/>
  <c r="M15" i="1"/>
  <c r="L15" i="1"/>
  <c r="K15" i="1"/>
  <c r="M26" i="1"/>
  <c r="L26" i="1"/>
  <c r="K26" i="1"/>
  <c r="F15" i="1"/>
  <c r="F26" i="1"/>
  <c r="J15" i="1"/>
  <c r="J26" i="1"/>
  <c r="E15" i="1"/>
  <c r="I26" i="1"/>
  <c r="E26" i="1"/>
  <c r="I15" i="1"/>
  <c r="O21" i="1"/>
  <c r="O18" i="1"/>
  <c r="O24" i="1"/>
  <c r="O16" i="1"/>
  <c r="O22" i="1"/>
  <c r="O17" i="1"/>
  <c r="O20" i="1"/>
  <c r="O25" i="1"/>
  <c r="O19" i="1"/>
  <c r="H20" i="1" l="1"/>
  <c r="G20" i="1"/>
  <c r="H22" i="1"/>
  <c r="G22" i="1"/>
  <c r="G19" i="1"/>
  <c r="H19" i="1"/>
  <c r="H17" i="1"/>
  <c r="G17" i="1"/>
  <c r="G16" i="1"/>
  <c r="H16" i="1"/>
  <c r="G24" i="1"/>
  <c r="H24" i="1"/>
  <c r="G18" i="1"/>
  <c r="H18" i="1"/>
  <c r="H21" i="1"/>
  <c r="G21" i="1"/>
  <c r="G25" i="1"/>
  <c r="H25" i="1"/>
  <c r="M25" i="1"/>
  <c r="L25" i="1"/>
  <c r="K25" i="1"/>
  <c r="M20" i="1"/>
  <c r="L20" i="1"/>
  <c r="K20" i="1"/>
  <c r="M17" i="1"/>
  <c r="L17" i="1"/>
  <c r="K17" i="1"/>
  <c r="M22" i="1"/>
  <c r="L22" i="1"/>
  <c r="K22" i="1"/>
  <c r="M16" i="1"/>
  <c r="L16" i="1"/>
  <c r="K16" i="1"/>
  <c r="M18" i="1"/>
  <c r="L18" i="1"/>
  <c r="K18" i="1"/>
  <c r="M21" i="1"/>
  <c r="L21" i="1"/>
  <c r="K21" i="1"/>
  <c r="M24" i="1"/>
  <c r="L24" i="1"/>
  <c r="K24" i="1"/>
  <c r="M19" i="1"/>
  <c r="L19" i="1"/>
  <c r="K19" i="1"/>
  <c r="F22" i="1"/>
  <c r="F24" i="1"/>
  <c r="F18" i="1"/>
  <c r="F21" i="1"/>
  <c r="F19" i="1"/>
  <c r="F25" i="1"/>
  <c r="F20" i="1"/>
  <c r="F17" i="1"/>
  <c r="F16" i="1"/>
  <c r="J19" i="1"/>
  <c r="J21" i="1"/>
  <c r="J25" i="1"/>
  <c r="J20" i="1"/>
  <c r="J17" i="1"/>
  <c r="J22" i="1"/>
  <c r="J16" i="1"/>
  <c r="J24" i="1"/>
  <c r="J18" i="1"/>
  <c r="E21" i="1"/>
  <c r="E18" i="1"/>
  <c r="I17" i="1"/>
  <c r="I21" i="1"/>
  <c r="I18" i="1"/>
  <c r="I24" i="1"/>
  <c r="E24" i="1"/>
  <c r="E16" i="1"/>
  <c r="I22" i="1"/>
  <c r="E22" i="1"/>
  <c r="E17" i="1"/>
  <c r="E20" i="1"/>
  <c r="I20" i="1"/>
  <c r="I25" i="1"/>
  <c r="E25" i="1"/>
  <c r="I19" i="1"/>
  <c r="E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Cunningham</author>
  </authors>
  <commentList>
    <comment ref="T27" authorId="0" shapeId="0" xr:uid="{1480F02F-43D3-4A90-99DC-9CC96FAED6B1}">
      <text>
        <r>
          <rPr>
            <sz val="9"/>
            <color indexed="81"/>
            <rFont val="Tahoma"/>
            <family val="2"/>
          </rPr>
          <t>Weekday Return Type parameter</t>
        </r>
      </text>
    </comment>
  </commentList>
</comments>
</file>

<file path=xl/sharedStrings.xml><?xml version="1.0" encoding="utf-8"?>
<sst xmlns="http://schemas.openxmlformats.org/spreadsheetml/2006/main" count="63" uniqueCount="52">
  <si>
    <t>Annual Pay Award Processing Schedule</t>
  </si>
  <si>
    <t xml:space="preserve">Education </t>
  </si>
  <si>
    <t>Download the schedule</t>
  </si>
  <si>
    <t>Select your pay date we have on file for you</t>
  </si>
  <si>
    <t>Follow the submission and sign off dates</t>
  </si>
  <si>
    <t>Select your pay date here from the drop-down list</t>
  </si>
  <si>
    <t>LWD</t>
  </si>
  <si>
    <t xml:space="preserve">Last Working Day of the month </t>
  </si>
  <si>
    <t>Last Fri of month</t>
  </si>
  <si>
    <t>Last Thu of month</t>
  </si>
  <si>
    <t>Last Wed of month</t>
  </si>
  <si>
    <t>Last Tue of month</t>
  </si>
  <si>
    <t>Last Mon of month</t>
  </si>
  <si>
    <t>Month No.</t>
  </si>
  <si>
    <t>Month</t>
  </si>
  <si>
    <t>Year</t>
  </si>
  <si>
    <t>Period</t>
  </si>
  <si>
    <t xml:space="preserve">The Customer to Request Spine Point Uplift Parameters Export 
On Or Before 5pm  </t>
  </si>
  <si>
    <t xml:space="preserve">The Customer to Request Spine Point Increments for Employees Moving Spine Point/Grade/Pay Scale Export 
On Or Before 5pm  </t>
  </si>
  <si>
    <t xml:space="preserve">Cintra to Send Spine Point Uplift Parameters Export to The Customer
On Or Before 5pm  </t>
  </si>
  <si>
    <t xml:space="preserve">Cintra to Send Spine Point Increments for Employees Moving Spine Point/Grade/Pay Scale Export 
to The Customer 
On Or Before 5pm  </t>
  </si>
  <si>
    <t>The Customer to Return Spine Point Uplift Parameters for importing by 5pm</t>
  </si>
  <si>
    <t>The Customer to Return Increments for Employees Moving Spine Point/Grade/Pay Scale for importing
by 5pm</t>
  </si>
  <si>
    <t>Cintra to Import Spine Point Parameters by 5pm</t>
  </si>
  <si>
    <t>Cintra to Import Spine Increments  Point Employees Moving Spine Point/Grade/Pay Scale
by 5pm</t>
  </si>
  <si>
    <t>Customer to Complete their Internal Annual Pay Awards Processed Checks by 5pm</t>
  </si>
  <si>
    <t>Pay Day</t>
  </si>
  <si>
    <t>Row Nos</t>
  </si>
  <si>
    <t>Penultimate LWD</t>
  </si>
  <si>
    <t>Last Working Friday</t>
  </si>
  <si>
    <t>Last Working Thursday</t>
  </si>
  <si>
    <t>Last Working Wednesday</t>
  </si>
  <si>
    <t>Last Working Tuesday</t>
  </si>
  <si>
    <t>Last Working Monday</t>
  </si>
  <si>
    <t>UK Bank Holidays</t>
  </si>
  <si>
    <t>Date</t>
  </si>
  <si>
    <t>Event</t>
  </si>
  <si>
    <t>Good Friday</t>
  </si>
  <si>
    <t>Easter Monday</t>
  </si>
  <si>
    <t>Early May Bank Holiday</t>
  </si>
  <si>
    <t>Spring Bank Holiday</t>
  </si>
  <si>
    <t>Summer Bank Holiday</t>
  </si>
  <si>
    <t>Christmas Day</t>
  </si>
  <si>
    <t>Boxing Day</t>
  </si>
  <si>
    <t xml:space="preserve">New Year's Day </t>
  </si>
  <si>
    <t>* Please Note</t>
  </si>
  <si>
    <t>Any changes to the above timeline must be requested with 30 days' notice and require the Cintra Payroll Manager's approval. Any delay in the timeline may result in the annual pay awards being processed in the following pay period.</t>
  </si>
  <si>
    <t>All data for processing the Annual pay awards (Parameters and employee incremental data) must be provided in Cintra's pre-defined import format. No other formats will be accepted.</t>
  </si>
  <si>
    <t>Once Cintra has completed the pay award imports, it is The Customer's responsibility to check the processed pay awards. Any changes/corrections to the original request will be chargeable.</t>
  </si>
  <si>
    <r>
      <t>Checking must be performed by the Customer via the gross variance view on the salary &amp; allowance screen within the Cloud portal. Bespoke reports will be quoted based on OSS Price List (</t>
    </r>
    <r>
      <rPr>
        <b/>
        <u/>
        <sz val="10"/>
        <color theme="4"/>
        <rFont val="Calibri"/>
        <family val="2"/>
      </rPr>
      <t>https://cintra.co.uk/oss-resources/</t>
    </r>
    <r>
      <rPr>
        <b/>
        <sz val="10"/>
        <rFont val="Calibri"/>
        <family val="2"/>
      </rPr>
      <t>)</t>
    </r>
  </si>
  <si>
    <t>The annual pay awards are scheduled to be imported &amp; checks completed in readiness for the 1st edit so that any issues/errors discovered can be resolved in the 2nd edit.</t>
  </si>
  <si>
    <r>
      <t xml:space="preserve">All pay corrections are calculated by the system on a "when earned" basis if in the current tax year. When corrections affect a previous tax year, the previous tax year will be based on the "when paid basis". The pay history for the relevant pay periods must be held in the payroll system to enable the system to perform the correction. If the relevant pay history is not held in IQ the Customer will need to provide the backdated pay values to be paid.
There is one </t>
    </r>
    <r>
      <rPr>
        <b/>
        <u/>
        <sz val="10"/>
        <rFont val="Calibri"/>
        <family val="2"/>
      </rPr>
      <t>exception</t>
    </r>
    <r>
      <rPr>
        <b/>
        <sz val="10"/>
        <rFont val="Calibri"/>
        <family val="2"/>
      </rPr>
      <t xml:space="preserve"> to the correction calculations as detailed above,  when the annual pay awards are processed and arrears of pensionable pay are due for employees in the teachers' pension scheme, the contribution % (i.e. tier) must be determined based on the pensionable pay relating to the pay period only (i.e. "</t>
    </r>
    <r>
      <rPr>
        <b/>
        <u/>
        <sz val="10"/>
        <rFont val="Calibri"/>
        <family val="2"/>
      </rPr>
      <t>When paid</t>
    </r>
    <r>
      <rPr>
        <b/>
        <sz val="10"/>
        <rFont val="Calibri"/>
        <family val="2"/>
      </rPr>
      <t>" basis and not "</t>
    </r>
    <r>
      <rPr>
        <b/>
        <u/>
        <sz val="10"/>
        <rFont val="Calibri"/>
        <family val="2"/>
      </rPr>
      <t>When earned</t>
    </r>
    <r>
      <rPr>
        <b/>
        <sz val="10"/>
        <rFont val="Calibri"/>
        <family val="2"/>
      </rPr>
      <t xml:space="preserve">"), this is a manual process that the Supplier will operate for all source Customer operating Teacher Pensions and processing annual backdated pay awards as detailed in the Teachers Pensions' user guide " </t>
    </r>
    <r>
      <rPr>
        <b/>
        <u/>
        <sz val="10"/>
        <rFont val="Calibri"/>
        <family val="2"/>
      </rPr>
      <t>TP Annual Pay Awards Manual Process Pension Bands When Paid Calculations</t>
    </r>
    <r>
      <rPr>
        <sz val="10"/>
        <rFont val="Calibri"/>
        <family val="2"/>
      </rPr>
      <t>".
T</t>
    </r>
    <r>
      <rPr>
        <b/>
        <sz val="10"/>
        <rFont val="Calibri"/>
        <family val="2"/>
      </rPr>
      <t xml:space="preserve">o enable the Supplier to perform the manual process the timelines on this schedule must be met by the Customer, and the request for the Customer to perform different rulings on this exception will be their responsibility to calculate and update in Cloud.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</si>
</sst>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 mmm\ yyyy"/>
    <numFmt numFmtId="165" formatCode="mmmm"/>
    <numFmt numFmtId="166" formatCode="d/m/yy;@"/>
  </numFmts>
  <fonts count="35">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7"/>
      <name val="Arial"/>
      <family val="2"/>
    </font>
    <font>
      <b/>
      <sz val="20"/>
      <name val="Arial"/>
      <family val="2"/>
    </font>
    <font>
      <b/>
      <sz val="16"/>
      <name val="Arial"/>
      <family val="2"/>
    </font>
    <font>
      <b/>
      <sz val="10"/>
      <name val="Arial"/>
      <family val="2"/>
    </font>
    <font>
      <sz val="10"/>
      <name val="Arial"/>
      <family val="2"/>
    </font>
    <font>
      <b/>
      <sz val="14"/>
      <name val="Calibri"/>
      <family val="2"/>
      <scheme val="minor"/>
    </font>
    <font>
      <b/>
      <sz val="11"/>
      <color theme="1"/>
      <name val="Calibri (Body)"/>
    </font>
    <font>
      <b/>
      <sz val="11"/>
      <color theme="0"/>
      <name val="Calibri (Body)"/>
    </font>
    <font>
      <b/>
      <sz val="14"/>
      <name val="Arial"/>
      <family val="2"/>
    </font>
    <font>
      <sz val="14"/>
      <name val="Arial"/>
      <family val="2"/>
    </font>
    <font>
      <sz val="14"/>
      <name val="Calibri"/>
      <family val="2"/>
      <scheme val="minor"/>
    </font>
    <font>
      <b/>
      <sz val="11.5"/>
      <name val="Wingdings"/>
      <charset val="2"/>
    </font>
    <font>
      <sz val="16"/>
      <name val="Arial"/>
      <family val="2"/>
    </font>
    <font>
      <sz val="11"/>
      <color theme="1"/>
      <name val="Calibri (Body)"/>
    </font>
    <font>
      <sz val="11.5"/>
      <name val="Arial"/>
      <family val="2"/>
    </font>
    <font>
      <sz val="11"/>
      <color rgb="FF000000"/>
      <name val="Calibri"/>
      <family val="2"/>
      <scheme val="minor"/>
    </font>
    <font>
      <sz val="11"/>
      <name val="Calibri"/>
      <family val="2"/>
      <scheme val="minor"/>
    </font>
    <font>
      <b/>
      <sz val="12"/>
      <color theme="1"/>
      <name val="Arial"/>
      <family val="2"/>
    </font>
    <font>
      <sz val="11"/>
      <color theme="8" tint="-0.499984740745262"/>
      <name val="Calibri"/>
      <family val="2"/>
      <scheme val="minor"/>
    </font>
    <font>
      <sz val="11"/>
      <color rgb="FF233976"/>
      <name val="Calibri"/>
      <family val="2"/>
      <scheme val="minor"/>
    </font>
    <font>
      <sz val="9"/>
      <color indexed="81"/>
      <name val="Tahoma"/>
      <family val="2"/>
    </font>
    <font>
      <b/>
      <sz val="11"/>
      <color theme="1"/>
      <name val="Calibri"/>
      <family val="2"/>
    </font>
    <font>
      <b/>
      <sz val="24"/>
      <color rgb="FF233976"/>
      <name val="Calibri"/>
      <family val="2"/>
    </font>
    <font>
      <b/>
      <sz val="20"/>
      <color rgb="FF94C11F"/>
      <name val="Calibri"/>
      <family val="2"/>
    </font>
    <font>
      <b/>
      <sz val="14"/>
      <name val="Calibri"/>
      <family val="2"/>
    </font>
    <font>
      <b/>
      <sz val="12"/>
      <name val="Calibri"/>
      <family val="2"/>
    </font>
    <font>
      <b/>
      <sz val="10"/>
      <name val="Calibri"/>
      <family val="2"/>
    </font>
    <font>
      <b/>
      <sz val="14"/>
      <name val="Calibri"/>
      <family val="2"/>
      <charset val="1"/>
    </font>
    <font>
      <b/>
      <u/>
      <sz val="10"/>
      <name val="Calibri"/>
      <family val="2"/>
    </font>
    <font>
      <sz val="10"/>
      <name val="Calibri"/>
      <family val="2"/>
    </font>
    <font>
      <b/>
      <u/>
      <sz val="10"/>
      <color theme="4"/>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233976"/>
        <bgColor indexed="64"/>
      </patternFill>
    </fill>
    <fill>
      <patternFill patternType="solid">
        <fgColor rgb="FFD9D9D9"/>
        <bgColor indexed="64"/>
      </patternFill>
    </fill>
  </fills>
  <borders count="27">
    <border>
      <left/>
      <right/>
      <top/>
      <bottom/>
      <diagonal/>
    </border>
    <border>
      <left style="thin">
        <color rgb="FF002060"/>
      </left>
      <right/>
      <top style="thin">
        <color rgb="FF002060"/>
      </top>
      <bottom style="thick">
        <color theme="0"/>
      </bottom>
      <diagonal/>
    </border>
    <border>
      <left/>
      <right style="thin">
        <color rgb="FF002060"/>
      </right>
      <top style="thin">
        <color rgb="FF002060"/>
      </top>
      <bottom style="thick">
        <color theme="0"/>
      </bottom>
      <diagonal/>
    </border>
    <border>
      <left style="thin">
        <color rgb="FF002060"/>
      </left>
      <right style="thick">
        <color theme="0"/>
      </right>
      <top/>
      <bottom/>
      <diagonal/>
    </border>
    <border>
      <left style="thick">
        <color theme="0"/>
      </left>
      <right style="thin">
        <color rgb="FF002060"/>
      </right>
      <top/>
      <bottom/>
      <diagonal/>
    </border>
    <border>
      <left/>
      <right style="thin">
        <color rgb="FF94C11F"/>
      </right>
      <top/>
      <bottom/>
      <diagonal/>
    </border>
    <border>
      <left/>
      <right/>
      <top/>
      <bottom style="thin">
        <color rgb="FF94C11F"/>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bottom style="thin">
        <color rgb="FF94C11F"/>
      </bottom>
      <diagonal/>
    </border>
    <border>
      <left/>
      <right style="medium">
        <color rgb="FF233976"/>
      </right>
      <top style="medium">
        <color rgb="FF233976"/>
      </top>
      <bottom style="medium">
        <color rgb="FF233976"/>
      </bottom>
      <diagonal/>
    </border>
    <border>
      <left style="thin">
        <color rgb="FF233976"/>
      </left>
      <right/>
      <top style="thin">
        <color rgb="FF233976"/>
      </top>
      <bottom style="thin">
        <color rgb="FF233976"/>
      </bottom>
      <diagonal/>
    </border>
    <border>
      <left/>
      <right/>
      <top/>
      <bottom style="thin">
        <color theme="0"/>
      </bottom>
      <diagonal/>
    </border>
    <border>
      <left style="thin">
        <color rgb="FF233976"/>
      </left>
      <right style="thin">
        <color rgb="FF233976"/>
      </right>
      <top/>
      <bottom style="thin">
        <color rgb="FF233976"/>
      </bottom>
      <diagonal/>
    </border>
    <border>
      <left/>
      <right style="thin">
        <color rgb="FF94C11F"/>
      </right>
      <top/>
      <bottom style="thin">
        <color rgb="FF94C11F"/>
      </bottom>
      <diagonal/>
    </border>
    <border>
      <left/>
      <right style="thin">
        <color rgb="FF94C11F"/>
      </right>
      <top style="thin">
        <color rgb="FF94C11F"/>
      </top>
      <bottom style="thin">
        <color rgb="FF94C11F"/>
      </bottom>
      <diagonal/>
    </border>
    <border>
      <left/>
      <right/>
      <top style="thin">
        <color rgb="FF94C11F"/>
      </top>
      <bottom style="thin">
        <color rgb="FF94C11F"/>
      </bottom>
      <diagonal/>
    </border>
    <border>
      <left style="thin">
        <color theme="0" tint="-4.9989318521683403E-2"/>
      </left>
      <right style="thin">
        <color theme="0" tint="-4.9989318521683403E-2"/>
      </right>
      <top style="thin">
        <color theme="0"/>
      </top>
      <bottom/>
      <diagonal/>
    </border>
    <border>
      <left/>
      <right/>
      <top style="thin">
        <color theme="0"/>
      </top>
      <bottom/>
      <diagonal/>
    </border>
    <border>
      <left style="thin">
        <color theme="0" tint="-4.9989318521683403E-2"/>
      </left>
      <right/>
      <top style="thin">
        <color theme="0"/>
      </top>
      <bottom/>
      <diagonal/>
    </border>
    <border>
      <left style="thin">
        <color rgb="FF94C11F"/>
      </left>
      <right style="thin">
        <color rgb="FF94C11F"/>
      </right>
      <top/>
      <bottom/>
      <diagonal/>
    </border>
    <border>
      <left style="thin">
        <color rgb="FF233976"/>
      </left>
      <right/>
      <top/>
      <bottom/>
      <diagonal/>
    </border>
    <border>
      <left style="thin">
        <color rgb="FF94C11F"/>
      </left>
      <right/>
      <top style="thin">
        <color rgb="FF94C11F"/>
      </top>
      <bottom/>
      <diagonal/>
    </border>
    <border>
      <left/>
      <right style="thin">
        <color rgb="FF94C11F"/>
      </right>
      <top style="thin">
        <color rgb="FF94C11F"/>
      </top>
      <bottom/>
      <diagonal/>
    </border>
    <border>
      <left style="thin">
        <color rgb="FF94C11F"/>
      </left>
      <right/>
      <top/>
      <bottom style="thin">
        <color rgb="FF94C11F"/>
      </bottom>
      <diagonal/>
    </border>
    <border>
      <left style="thin">
        <color rgb="FF94C11F"/>
      </left>
      <right style="thin">
        <color rgb="FF94C11F"/>
      </right>
      <top style="thin">
        <color rgb="FF94C11F"/>
      </top>
      <bottom/>
      <diagonal/>
    </border>
    <border>
      <left style="thin">
        <color rgb="FF94C11F"/>
      </left>
      <right/>
      <top style="thin">
        <color rgb="FF94C11F"/>
      </top>
      <bottom style="thin">
        <color rgb="FF94C11F"/>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8" fillId="0" borderId="0"/>
  </cellStyleXfs>
  <cellXfs count="77">
    <xf numFmtId="0" fontId="0" fillId="0" borderId="0" xfId="0"/>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8"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8" fillId="0" borderId="0" xfId="0" applyFont="1"/>
    <xf numFmtId="14" fontId="0" fillId="0" borderId="0" xfId="0" applyNumberFormat="1"/>
    <xf numFmtId="0" fontId="12" fillId="0" borderId="0" xfId="0" applyFont="1" applyAlignment="1">
      <alignment horizontal="center"/>
    </xf>
    <xf numFmtId="0" fontId="13" fillId="0" borderId="0" xfId="0" applyFont="1" applyAlignment="1">
      <alignment horizontal="center"/>
    </xf>
    <xf numFmtId="166" fontId="13" fillId="0" borderId="0" xfId="0" applyNumberFormat="1" applyFont="1" applyAlignment="1">
      <alignment horizontal="center"/>
    </xf>
    <xf numFmtId="166" fontId="13" fillId="0" borderId="0" xfId="0" applyNumberFormat="1" applyFont="1" applyAlignment="1">
      <alignment vertical="center"/>
    </xf>
    <xf numFmtId="166" fontId="13" fillId="0" borderId="0" xfId="0" applyNumberFormat="1" applyFont="1" applyAlignment="1">
      <alignment wrapText="1"/>
    </xf>
    <xf numFmtId="0" fontId="15" fillId="0" borderId="0" xfId="0" applyFont="1" applyAlignment="1">
      <alignment horizontal="center"/>
    </xf>
    <xf numFmtId="0" fontId="7" fillId="0" borderId="0" xfId="0" applyFont="1" applyAlignment="1">
      <alignment horizontal="center" vertical="top" wrapText="1"/>
    </xf>
    <xf numFmtId="164" fontId="0" fillId="0" borderId="0" xfId="0" applyNumberFormat="1" applyAlignment="1">
      <alignment horizontal="center"/>
    </xf>
    <xf numFmtId="0" fontId="16" fillId="0" borderId="0" xfId="0" applyFont="1"/>
    <xf numFmtId="0" fontId="18" fillId="0" borderId="0" xfId="1" applyFont="1" applyAlignment="1">
      <alignment horizontal="left"/>
    </xf>
    <xf numFmtId="0" fontId="21" fillId="0" borderId="0" xfId="0" applyFont="1" applyAlignment="1">
      <alignment horizontal="left"/>
    </xf>
    <xf numFmtId="0" fontId="23" fillId="0" borderId="0" xfId="0" applyFont="1" applyAlignment="1">
      <alignment horizontal="center"/>
    </xf>
    <xf numFmtId="0" fontId="11" fillId="5" borderId="4" xfId="0" applyFont="1" applyFill="1" applyBorder="1" applyAlignment="1">
      <alignment horizontal="center" vertical="center"/>
    </xf>
    <xf numFmtId="0" fontId="11" fillId="5" borderId="3" xfId="0" applyFont="1" applyFill="1" applyBorder="1" applyAlignment="1">
      <alignment horizontal="center" vertical="center"/>
    </xf>
    <xf numFmtId="0" fontId="22" fillId="5" borderId="0" xfId="0" applyFont="1" applyFill="1" applyAlignment="1">
      <alignment horizontal="center"/>
    </xf>
    <xf numFmtId="0" fontId="8" fillId="0" borderId="12" xfId="0" applyFont="1" applyBorder="1" applyAlignment="1">
      <alignment horizontal="center" vertical="center" wrapText="1"/>
    </xf>
    <xf numFmtId="0" fontId="0" fillId="0" borderId="11" xfId="0" applyBorder="1" applyAlignment="1">
      <alignment horizontal="center"/>
    </xf>
    <xf numFmtId="0" fontId="9" fillId="0" borderId="11" xfId="0" applyFont="1" applyBorder="1" applyAlignment="1">
      <alignment horizontal="center"/>
    </xf>
    <xf numFmtId="164" fontId="14" fillId="0" borderId="6" xfId="0" applyNumberFormat="1" applyFont="1" applyBorder="1" applyAlignment="1">
      <alignment horizontal="center" vertical="center"/>
    </xf>
    <xf numFmtId="164" fontId="14" fillId="0" borderId="8" xfId="0" applyNumberFormat="1" applyFont="1" applyBorder="1" applyAlignment="1">
      <alignment horizontal="center" vertical="center"/>
    </xf>
    <xf numFmtId="164" fontId="14" fillId="0" borderId="14" xfId="0" applyNumberFormat="1" applyFont="1" applyBorder="1" applyAlignment="1">
      <alignment horizontal="center" vertical="center"/>
    </xf>
    <xf numFmtId="164" fontId="14" fillId="0" borderId="15" xfId="0" applyNumberFormat="1" applyFont="1" applyBorder="1" applyAlignment="1">
      <alignment horizontal="center" vertical="center"/>
    </xf>
    <xf numFmtId="164" fontId="14" fillId="0" borderId="7" xfId="0" applyNumberFormat="1" applyFont="1" applyBorder="1" applyAlignment="1">
      <alignment horizontal="center" vertical="center"/>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164" fontId="14" fillId="0" borderId="0" xfId="0" applyNumberFormat="1" applyFont="1" applyAlignment="1">
      <alignment horizontal="center" vertical="center"/>
    </xf>
    <xf numFmtId="164" fontId="14" fillId="0" borderId="19" xfId="0" applyNumberFormat="1" applyFont="1" applyBorder="1" applyAlignment="1">
      <alignment horizontal="center" vertical="center"/>
    </xf>
    <xf numFmtId="0" fontId="2" fillId="0" borderId="10" xfId="0" applyFont="1" applyBorder="1" applyAlignment="1">
      <alignment horizontal="center"/>
    </xf>
    <xf numFmtId="0" fontId="0" fillId="0" borderId="10" xfId="0" applyBorder="1" applyAlignment="1">
      <alignment horizontal="center"/>
    </xf>
    <xf numFmtId="0" fontId="10" fillId="2" borderId="20" xfId="0" applyFont="1" applyFill="1" applyBorder="1" applyAlignment="1">
      <alignment horizontal="center" vertical="center" wrapText="1"/>
    </xf>
    <xf numFmtId="165" fontId="12" fillId="0" borderId="7" xfId="0" applyNumberFormat="1" applyFont="1" applyBorder="1" applyAlignment="1">
      <alignment horizontal="center"/>
    </xf>
    <xf numFmtId="0" fontId="13" fillId="0" borderId="7" xfId="0" applyFont="1" applyBorder="1" applyAlignment="1">
      <alignment horizontal="center"/>
    </xf>
    <xf numFmtId="0" fontId="19" fillId="4" borderId="5" xfId="0" applyFont="1" applyFill="1" applyBorder="1" applyAlignment="1">
      <alignment horizontal="center" vertical="center"/>
    </xf>
    <xf numFmtId="0" fontId="20" fillId="4" borderId="5" xfId="0" applyFont="1" applyFill="1" applyBorder="1" applyAlignment="1">
      <alignment horizontal="center" vertical="center"/>
    </xf>
    <xf numFmtId="0" fontId="25" fillId="0" borderId="0" xfId="0" applyFont="1" applyAlignment="1">
      <alignment horizontal="left"/>
    </xf>
    <xf numFmtId="0" fontId="19" fillId="4" borderId="22" xfId="0" applyFont="1" applyFill="1" applyBorder="1" applyAlignment="1">
      <alignment horizontal="center" vertical="center"/>
    </xf>
    <xf numFmtId="0" fontId="20" fillId="4" borderId="13" xfId="0" applyFont="1" applyFill="1" applyBorder="1" applyAlignment="1">
      <alignment horizontal="center" vertical="center"/>
    </xf>
    <xf numFmtId="164" fontId="0" fillId="3" borderId="24" xfId="0" applyNumberFormat="1" applyFill="1" applyBorder="1" applyAlignment="1">
      <alignment horizontal="center" vertical="center"/>
    </xf>
    <xf numFmtId="164" fontId="0" fillId="3" borderId="19" xfId="0" applyNumberFormat="1" applyFill="1" applyBorder="1" applyAlignment="1">
      <alignment horizontal="center" vertical="center"/>
    </xf>
    <xf numFmtId="164" fontId="0" fillId="3" borderId="8" xfId="0" applyNumberFormat="1" applyFill="1" applyBorder="1" applyAlignment="1">
      <alignment horizontal="center" vertical="center"/>
    </xf>
    <xf numFmtId="164" fontId="14" fillId="0" borderId="24" xfId="0" applyNumberFormat="1" applyFont="1" applyBorder="1" applyAlignment="1">
      <alignment horizontal="center" vertical="center"/>
    </xf>
    <xf numFmtId="0" fontId="13" fillId="0" borderId="25" xfId="0" applyFont="1" applyBorder="1" applyAlignment="1">
      <alignment horizontal="center"/>
    </xf>
    <xf numFmtId="164" fontId="14" fillId="0" borderId="21" xfId="0" applyNumberFormat="1" applyFont="1" applyBorder="1" applyAlignment="1">
      <alignment horizontal="center" vertical="center"/>
    </xf>
    <xf numFmtId="164" fontId="14" fillId="0" borderId="25" xfId="0" applyNumberFormat="1" applyFont="1" applyBorder="1" applyAlignment="1">
      <alignment horizontal="center" vertical="center"/>
    </xf>
    <xf numFmtId="164" fontId="14" fillId="0" borderId="23" xfId="0" applyNumberFormat="1" applyFont="1" applyBorder="1" applyAlignment="1">
      <alignment horizontal="center" vertical="center"/>
    </xf>
    <xf numFmtId="0" fontId="31" fillId="6" borderId="26" xfId="0" applyFont="1" applyFill="1" applyBorder="1" applyAlignment="1">
      <alignment horizontal="center" vertical="center" wrapText="1"/>
    </xf>
    <xf numFmtId="0" fontId="17" fillId="0" borderId="0" xfId="0" applyFont="1" applyAlignment="1">
      <alignment horizontal="center" vertical="center" wrapText="1"/>
    </xf>
    <xf numFmtId="0" fontId="26" fillId="0" borderId="0" xfId="0" applyFont="1"/>
    <xf numFmtId="0" fontId="27" fillId="0" borderId="0" xfId="0" applyFont="1"/>
    <xf numFmtId="0" fontId="26" fillId="0" borderId="0" xfId="0" applyFont="1" applyAlignment="1">
      <alignment vertical="center"/>
    </xf>
    <xf numFmtId="0" fontId="28" fillId="2" borderId="9" xfId="0" applyFont="1" applyFill="1" applyBorder="1" applyAlignment="1" applyProtection="1">
      <alignment horizontal="center" vertical="center" wrapText="1"/>
      <protection locked="0"/>
    </xf>
    <xf numFmtId="2" fontId="0" fillId="0" borderId="0" xfId="0" applyNumberFormat="1" applyAlignment="1">
      <alignment horizontal="center"/>
    </xf>
    <xf numFmtId="0" fontId="1" fillId="5" borderId="1" xfId="0" applyFont="1" applyFill="1" applyBorder="1" applyAlignment="1">
      <alignment horizontal="center" vertical="center"/>
    </xf>
    <xf numFmtId="0" fontId="3" fillId="5" borderId="2" xfId="0" applyFont="1" applyFill="1" applyBorder="1" applyAlignment="1">
      <alignment horizontal="center" vertical="center"/>
    </xf>
    <xf numFmtId="166" fontId="30" fillId="0" borderId="25" xfId="0" quotePrefix="1" applyNumberFormat="1" applyFont="1" applyBorder="1" applyAlignment="1">
      <alignment horizontal="left" vertical="center" wrapText="1"/>
    </xf>
    <xf numFmtId="166" fontId="30" fillId="0" borderId="15" xfId="0" quotePrefix="1" applyNumberFormat="1" applyFont="1" applyBorder="1" applyAlignment="1">
      <alignment horizontal="left" vertical="center" wrapText="1"/>
    </xf>
    <xf numFmtId="166" fontId="30" fillId="0" borderId="14" xfId="0" quotePrefix="1" applyNumberFormat="1" applyFont="1" applyBorder="1" applyAlignment="1">
      <alignment horizontal="left" vertical="center" wrapText="1"/>
    </xf>
    <xf numFmtId="166" fontId="30" fillId="0" borderId="8" xfId="0" quotePrefix="1" applyNumberFormat="1" applyFont="1" applyBorder="1" applyAlignment="1">
      <alignment horizontal="left" vertical="center" wrapText="1"/>
    </xf>
    <xf numFmtId="0" fontId="27" fillId="0" borderId="0" xfId="0" applyFont="1" applyAlignment="1">
      <alignment horizontal="center"/>
    </xf>
    <xf numFmtId="0" fontId="26" fillId="0" borderId="0" xfId="0" applyFont="1" applyAlignment="1">
      <alignment horizontal="center" vertical="center"/>
    </xf>
    <xf numFmtId="166" fontId="30" fillId="0" borderId="7" xfId="0" quotePrefix="1" applyNumberFormat="1" applyFont="1" applyBorder="1" applyAlignment="1">
      <alignment horizontal="left" vertical="center" wrapText="1"/>
    </xf>
    <xf numFmtId="166" fontId="29" fillId="0" borderId="25" xfId="0" applyNumberFormat="1" applyFont="1" applyBorder="1" applyAlignment="1">
      <alignment horizontal="center" vertical="center"/>
    </xf>
    <xf numFmtId="166" fontId="29" fillId="0" borderId="7" xfId="0" applyNumberFormat="1" applyFont="1" applyBorder="1" applyAlignment="1">
      <alignment horizontal="center" vertical="center"/>
    </xf>
    <xf numFmtId="0" fontId="30" fillId="0" borderId="7" xfId="0" applyFont="1" applyBorder="1" applyAlignment="1">
      <alignment horizontal="left" wrapText="1"/>
    </xf>
    <xf numFmtId="0" fontId="30" fillId="0" borderId="7" xfId="0" applyFont="1" applyBorder="1" applyAlignment="1">
      <alignment horizontal="left"/>
    </xf>
  </cellXfs>
  <cellStyles count="2">
    <cellStyle name="Normal" xfId="0" builtinId="0"/>
    <cellStyle name="Normal 2" xfId="1" xr:uid="{82782FAA-938A-4185-ADCB-21C5AE5483A1}"/>
  </cellStyles>
  <dxfs count="6">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94C11F"/>
      <color rgb="FF233976"/>
      <color rgb="FF234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575039</xdr:colOff>
      <xdr:row>9</xdr:row>
      <xdr:rowOff>409302</xdr:rowOff>
    </xdr:from>
    <xdr:to>
      <xdr:col>7</xdr:col>
      <xdr:colOff>1387567</xdr:colOff>
      <xdr:row>10</xdr:row>
      <xdr:rowOff>723457</xdr:rowOff>
    </xdr:to>
    <xdr:pic>
      <xdr:nvPicPr>
        <xdr:cNvPr id="21" name="Graphic 20" descr="Right pointing backhand index with solid fill">
          <a:extLst>
            <a:ext uri="{FF2B5EF4-FFF2-40B4-BE49-F238E27FC236}">
              <a16:creationId xmlns:a16="http://schemas.microsoft.com/office/drawing/2014/main" id="{6F1B825C-922A-4DE2-96CF-F8D0EEFF5B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569110" y="2786016"/>
          <a:ext cx="809353" cy="731441"/>
        </a:xfrm>
        <a:prstGeom prst="rect">
          <a:avLst/>
        </a:prstGeom>
      </xdr:spPr>
    </xdr:pic>
    <xdr:clientData/>
  </xdr:twoCellAnchor>
  <xdr:twoCellAnchor>
    <xdr:from>
      <xdr:col>1</xdr:col>
      <xdr:colOff>725260</xdr:colOff>
      <xdr:row>7</xdr:row>
      <xdr:rowOff>124640</xdr:rowOff>
    </xdr:from>
    <xdr:to>
      <xdr:col>1</xdr:col>
      <xdr:colOff>1103157</xdr:colOff>
      <xdr:row>10</xdr:row>
      <xdr:rowOff>47035</xdr:rowOff>
    </xdr:to>
    <xdr:grpSp>
      <xdr:nvGrpSpPr>
        <xdr:cNvPr id="31" name="Group 30">
          <a:extLst>
            <a:ext uri="{FF2B5EF4-FFF2-40B4-BE49-F238E27FC236}">
              <a16:creationId xmlns:a16="http://schemas.microsoft.com/office/drawing/2014/main" id="{731D34AA-543A-8CCB-96BD-F29A165E9375}"/>
            </a:ext>
          </a:extLst>
        </xdr:cNvPr>
        <xdr:cNvGrpSpPr/>
      </xdr:nvGrpSpPr>
      <xdr:grpSpPr>
        <a:xfrm>
          <a:off x="725260" y="3118211"/>
          <a:ext cx="358847" cy="1147038"/>
          <a:chOff x="1184093" y="1434736"/>
          <a:chExt cx="385517" cy="1139418"/>
        </a:xfrm>
      </xdr:grpSpPr>
      <xdr:pic>
        <xdr:nvPicPr>
          <xdr:cNvPr id="26" name="Graphic 25" descr="Badge 1 outline">
            <a:extLst>
              <a:ext uri="{FF2B5EF4-FFF2-40B4-BE49-F238E27FC236}">
                <a16:creationId xmlns:a16="http://schemas.microsoft.com/office/drawing/2014/main" id="{8496B421-FC1B-E032-0FE2-5BD74DAC53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84093" y="1434736"/>
            <a:ext cx="385517" cy="361905"/>
          </a:xfrm>
          <a:prstGeom prst="rect">
            <a:avLst/>
          </a:prstGeom>
        </xdr:spPr>
      </xdr:pic>
      <xdr:pic>
        <xdr:nvPicPr>
          <xdr:cNvPr id="28" name="Graphic 27" descr="Badge outline">
            <a:extLst>
              <a:ext uri="{FF2B5EF4-FFF2-40B4-BE49-F238E27FC236}">
                <a16:creationId xmlns:a16="http://schemas.microsoft.com/office/drawing/2014/main" id="{D4C196E6-08C4-7652-7188-2DB1F1D468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84093" y="1836964"/>
            <a:ext cx="375240" cy="371430"/>
          </a:xfrm>
          <a:prstGeom prst="rect">
            <a:avLst/>
          </a:prstGeom>
        </xdr:spPr>
      </xdr:pic>
      <xdr:pic>
        <xdr:nvPicPr>
          <xdr:cNvPr id="30" name="Graphic 29" descr="Badge 3 outline">
            <a:extLst>
              <a:ext uri="{FF2B5EF4-FFF2-40B4-BE49-F238E27FC236}">
                <a16:creationId xmlns:a16="http://schemas.microsoft.com/office/drawing/2014/main" id="{3C25E2C5-94E8-4AA7-00A0-59493CA4345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184093" y="2214154"/>
            <a:ext cx="357755" cy="360000"/>
          </a:xfrm>
          <a:prstGeom prst="rect">
            <a:avLst/>
          </a:prstGeom>
        </xdr:spPr>
      </xdr:pic>
    </xdr:grpSp>
    <xdr:clientData/>
  </xdr:twoCellAnchor>
  <xdr:twoCellAnchor editAs="oneCell">
    <xdr:from>
      <xdr:col>12</xdr:col>
      <xdr:colOff>1374322</xdr:colOff>
      <xdr:row>0</xdr:row>
      <xdr:rowOff>40821</xdr:rowOff>
    </xdr:from>
    <xdr:to>
      <xdr:col>14</xdr:col>
      <xdr:colOff>1470295</xdr:colOff>
      <xdr:row>0</xdr:row>
      <xdr:rowOff>1011282</xdr:rowOff>
    </xdr:to>
    <xdr:pic>
      <xdr:nvPicPr>
        <xdr:cNvPr id="2" name="Picture 1">
          <a:extLst>
            <a:ext uri="{FF2B5EF4-FFF2-40B4-BE49-F238E27FC236}">
              <a16:creationId xmlns:a16="http://schemas.microsoft.com/office/drawing/2014/main" id="{A3231698-A3AF-4D0B-8DFE-E6D420661A5E}"/>
            </a:ext>
          </a:extLst>
        </xdr:cNvPr>
        <xdr:cNvPicPr>
          <a:picLocks noChangeAspect="1"/>
        </xdr:cNvPicPr>
      </xdr:nvPicPr>
      <xdr:blipFill>
        <a:blip xmlns:r="http://schemas.openxmlformats.org/officeDocument/2006/relationships" r:embed="rId9"/>
        <a:stretch>
          <a:fillRect/>
        </a:stretch>
      </xdr:blipFill>
      <xdr:spPr>
        <a:xfrm>
          <a:off x="16410215" y="40821"/>
          <a:ext cx="1973759" cy="97046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E2E4-358B-4B8F-9F71-C38083BB8FAE}">
  <sheetPr codeName="Sheet1"/>
  <dimension ref="A1:AG45"/>
  <sheetViews>
    <sheetView showGridLines="0" tabSelected="1" topLeftCell="B1" zoomScale="70" zoomScaleNormal="70" workbookViewId="0">
      <selection activeCell="J11" sqref="J11"/>
    </sheetView>
  </sheetViews>
  <sheetFormatPr defaultColWidth="6.5703125" defaultRowHeight="15"/>
  <cols>
    <col min="1" max="1" width="5.7109375" style="1" hidden="1" customWidth="1"/>
    <col min="2" max="2" width="16.28515625" style="1" customWidth="1"/>
    <col min="3" max="3" width="8" style="1" customWidth="1"/>
    <col min="4" max="4" width="9" style="1" customWidth="1"/>
    <col min="5" max="5" width="22.42578125" style="1" customWidth="1"/>
    <col min="6" max="6" width="24.5703125" style="1" customWidth="1"/>
    <col min="7" max="7" width="21.7109375" style="1" customWidth="1"/>
    <col min="8" max="8" width="24.5703125" style="1" customWidth="1"/>
    <col min="9" max="9" width="24.7109375" style="1" customWidth="1"/>
    <col min="10" max="10" width="24.140625" style="1" customWidth="1"/>
    <col min="11" max="11" width="21.7109375" style="1" customWidth="1"/>
    <col min="12" max="12" width="24.7109375" style="1" customWidth="1"/>
    <col min="13" max="13" width="27.28515625" style="1" customWidth="1"/>
    <col min="14" max="14" width="22.42578125" style="1" hidden="1" customWidth="1"/>
    <col min="15" max="15" width="22.42578125" style="1" customWidth="1"/>
    <col min="16" max="16" width="2.28515625" style="1" customWidth="1"/>
    <col min="17" max="17" width="4.7109375" style="1" hidden="1" customWidth="1"/>
    <col min="18" max="18" width="17.28515625" style="1" hidden="1" customWidth="1"/>
    <col min="19" max="19" width="16.7109375" style="1" hidden="1" customWidth="1"/>
    <col min="20" max="20" width="15.5703125" style="1" hidden="1" customWidth="1"/>
    <col min="21" max="21" width="16.28515625" style="1" hidden="1" customWidth="1"/>
    <col min="22" max="22" width="17.28515625" style="1" hidden="1" customWidth="1"/>
    <col min="23" max="23" width="16.28515625" style="1" hidden="1" customWidth="1"/>
    <col min="24" max="24" width="20" style="1" hidden="1" customWidth="1"/>
    <col min="25" max="25" width="10.85546875" style="1" customWidth="1"/>
    <col min="26" max="26" width="2.140625" style="1" customWidth="1"/>
    <col min="27" max="27" width="18.7109375" style="1" customWidth="1"/>
    <col min="28" max="28" width="46" style="1" customWidth="1"/>
    <col min="29" max="29" width="6.5703125" style="1" customWidth="1"/>
    <col min="30" max="30" width="4.28515625" style="1" hidden="1" customWidth="1"/>
    <col min="31" max="31" width="5.5703125" style="1" hidden="1" customWidth="1"/>
    <col min="32" max="33" width="6.5703125" style="1" hidden="1" customWidth="1"/>
    <col min="34" max="36" width="6.5703125" style="1" customWidth="1"/>
    <col min="37" max="16384" width="6.5703125" style="1"/>
  </cols>
  <sheetData>
    <row r="1" spans="1:31" ht="85.5" customHeight="1"/>
    <row r="2" spans="1:31">
      <c r="B2" s="25"/>
      <c r="C2" s="25"/>
      <c r="D2" s="25"/>
      <c r="E2" s="25"/>
      <c r="F2" s="25"/>
      <c r="G2" s="25"/>
      <c r="H2" s="25"/>
      <c r="I2" s="25"/>
      <c r="J2" s="25"/>
      <c r="K2" s="25"/>
      <c r="L2" s="25"/>
      <c r="M2" s="25"/>
      <c r="N2" s="25"/>
      <c r="O2" s="25"/>
    </row>
    <row r="4" spans="1:31" ht="31.5">
      <c r="H4" s="59" t="s">
        <v>0</v>
      </c>
      <c r="J4" s="59"/>
      <c r="K4" s="59"/>
      <c r="L4" s="59"/>
      <c r="M4" s="59"/>
      <c r="AE4">
        <v>1</v>
      </c>
    </row>
    <row r="5" spans="1:31" ht="37.15" customHeight="1">
      <c r="H5" s="70" t="s">
        <v>1</v>
      </c>
      <c r="I5" s="70"/>
      <c r="J5" s="70"/>
      <c r="K5" s="60"/>
      <c r="L5" s="60"/>
      <c r="M5" s="60"/>
      <c r="N5" s="2"/>
      <c r="O5" s="2"/>
      <c r="Y5" s="21"/>
      <c r="AE5">
        <v>2</v>
      </c>
    </row>
    <row r="6" spans="1:31" ht="37.15" customHeight="1">
      <c r="H6" s="71">
        <v>2025</v>
      </c>
      <c r="I6" s="71"/>
      <c r="J6" s="71"/>
      <c r="K6" s="61"/>
      <c r="L6" s="61"/>
      <c r="M6" s="61"/>
      <c r="N6" s="2"/>
      <c r="O6" s="2"/>
      <c r="Y6" s="21"/>
      <c r="AB6" s="22"/>
      <c r="AE6">
        <v>3</v>
      </c>
    </row>
    <row r="7" spans="1:31" ht="16.899999999999999" customHeight="1">
      <c r="B7" s="25"/>
      <c r="C7" s="25"/>
      <c r="D7" s="25"/>
      <c r="E7" s="25"/>
      <c r="F7" s="25"/>
      <c r="G7" s="25"/>
      <c r="H7" s="25"/>
      <c r="I7" s="25"/>
      <c r="J7" s="25"/>
      <c r="K7" s="25"/>
      <c r="L7" s="25"/>
      <c r="M7" s="25"/>
      <c r="N7" s="25"/>
      <c r="O7" s="25"/>
      <c r="Y7" s="21"/>
      <c r="AE7">
        <v>4</v>
      </c>
    </row>
    <row r="8" spans="1:31" ht="32.65" customHeight="1">
      <c r="C8" s="46" t="s">
        <v>2</v>
      </c>
      <c r="I8" s="2"/>
      <c r="J8" s="2"/>
      <c r="K8" s="2"/>
      <c r="L8" s="2"/>
      <c r="M8" s="2"/>
      <c r="N8" s="2"/>
      <c r="O8" s="2"/>
      <c r="Y8" s="21"/>
      <c r="AE8">
        <v>5</v>
      </c>
    </row>
    <row r="9" spans="1:31" ht="32.65" customHeight="1">
      <c r="C9" s="46" t="s">
        <v>3</v>
      </c>
      <c r="I9" s="2"/>
      <c r="J9" s="2"/>
      <c r="K9" s="2"/>
      <c r="L9" s="2"/>
      <c r="M9" s="2"/>
      <c r="N9" s="2"/>
      <c r="O9" s="2"/>
      <c r="AE9">
        <v>6</v>
      </c>
    </row>
    <row r="10" spans="1:31" ht="32.65" customHeight="1" thickBot="1">
      <c r="C10" s="46" t="s">
        <v>4</v>
      </c>
      <c r="N10" s="3"/>
      <c r="O10" s="3"/>
      <c r="AE10">
        <v>7</v>
      </c>
    </row>
    <row r="11" spans="1:31" ht="59.65" customHeight="1">
      <c r="C11" s="4"/>
      <c r="H11" s="4"/>
      <c r="I11" s="57" t="s">
        <v>5</v>
      </c>
      <c r="J11" s="62" t="s">
        <v>6</v>
      </c>
      <c r="N11" s="19"/>
      <c r="O11" s="19"/>
      <c r="AE11">
        <v>8</v>
      </c>
    </row>
    <row r="12" spans="1:31" ht="22.15" customHeight="1">
      <c r="B12" s="5"/>
      <c r="C12" s="5"/>
      <c r="D12" s="5"/>
      <c r="E12" s="5"/>
      <c r="F12" s="5"/>
      <c r="G12" s="5"/>
      <c r="H12" s="5"/>
      <c r="I12" s="5"/>
      <c r="J12" s="5"/>
      <c r="K12" s="5"/>
      <c r="L12" s="5"/>
      <c r="M12" s="5"/>
      <c r="N12" s="5"/>
      <c r="O12" s="5"/>
      <c r="AE12">
        <v>9</v>
      </c>
    </row>
    <row r="13" spans="1:31" ht="17.45" hidden="1" customHeight="1">
      <c r="A13" s="27"/>
      <c r="B13" s="28"/>
      <c r="C13" s="28"/>
      <c r="D13" s="27"/>
      <c r="E13" s="27">
        <v>-25</v>
      </c>
      <c r="F13" s="27">
        <v>-25</v>
      </c>
      <c r="G13" s="27">
        <v>-23</v>
      </c>
      <c r="H13" s="27">
        <v>-23</v>
      </c>
      <c r="I13" s="27">
        <v>-20</v>
      </c>
      <c r="J13" s="27">
        <v>-18</v>
      </c>
      <c r="K13" s="27">
        <v>-16</v>
      </c>
      <c r="L13" s="27">
        <v>-16</v>
      </c>
      <c r="M13" s="27">
        <v>-13</v>
      </c>
      <c r="N13" s="27"/>
      <c r="O13" s="27"/>
      <c r="R13" s="17" t="s">
        <v>7</v>
      </c>
      <c r="S13" s="17"/>
      <c r="T13" s="17" t="s">
        <v>8</v>
      </c>
      <c r="U13" s="17" t="s">
        <v>9</v>
      </c>
      <c r="V13" s="17" t="s">
        <v>10</v>
      </c>
      <c r="W13" s="17" t="s">
        <v>11</v>
      </c>
      <c r="X13" s="17" t="s">
        <v>12</v>
      </c>
      <c r="Z13" s="17"/>
      <c r="AE13">
        <v>10</v>
      </c>
    </row>
    <row r="14" spans="1:31" s="8" customFormat="1" ht="119.45" customHeight="1" thickBot="1">
      <c r="A14" s="26" t="s">
        <v>13</v>
      </c>
      <c r="B14" s="41" t="s">
        <v>14</v>
      </c>
      <c r="C14" s="34" t="s">
        <v>15</v>
      </c>
      <c r="D14" s="34" t="s">
        <v>16</v>
      </c>
      <c r="E14" s="34" t="s">
        <v>17</v>
      </c>
      <c r="F14" s="34" t="s">
        <v>18</v>
      </c>
      <c r="G14" s="34" t="s">
        <v>19</v>
      </c>
      <c r="H14" s="34" t="s">
        <v>20</v>
      </c>
      <c r="I14" s="34" t="s">
        <v>21</v>
      </c>
      <c r="J14" s="34" t="s">
        <v>22</v>
      </c>
      <c r="K14" s="34" t="s">
        <v>23</v>
      </c>
      <c r="L14" s="34" t="s">
        <v>24</v>
      </c>
      <c r="M14" s="34" t="s">
        <v>25</v>
      </c>
      <c r="N14" s="35" t="s">
        <v>26</v>
      </c>
      <c r="O14" s="36" t="s">
        <v>26</v>
      </c>
      <c r="P14" s="7"/>
      <c r="Q14" s="8" t="s">
        <v>27</v>
      </c>
      <c r="R14" s="6" t="s">
        <v>6</v>
      </c>
      <c r="S14" s="6" t="s">
        <v>28</v>
      </c>
      <c r="T14" s="6" t="s">
        <v>29</v>
      </c>
      <c r="U14" s="6" t="s">
        <v>30</v>
      </c>
      <c r="V14" s="6" t="s">
        <v>31</v>
      </c>
      <c r="W14" s="6" t="s">
        <v>32</v>
      </c>
      <c r="X14" s="6" t="s">
        <v>33</v>
      </c>
      <c r="Z14" s="6"/>
      <c r="AA14" s="64" t="s">
        <v>34</v>
      </c>
      <c r="AB14" s="65"/>
      <c r="AE14">
        <v>11</v>
      </c>
    </row>
    <row r="15" spans="1:31" ht="19.5" thickTop="1">
      <c r="A15" s="39">
        <v>4</v>
      </c>
      <c r="B15" s="42">
        <f t="shared" ref="B15:B26" si="0">DATE(Year,A15,1)</f>
        <v>45748</v>
      </c>
      <c r="C15" s="43">
        <f t="shared" ref="C15:C26" si="1">YEAR(B15)</f>
        <v>2025</v>
      </c>
      <c r="D15" s="43">
        <v>1</v>
      </c>
      <c r="E15" s="31">
        <f t="shared" ref="E15:M26" si="2">WORKDAY($O15,E$13,BankHols)</f>
        <v>45740</v>
      </c>
      <c r="F15" s="31">
        <f t="shared" si="2"/>
        <v>45740</v>
      </c>
      <c r="G15" s="31">
        <f t="shared" si="2"/>
        <v>45742</v>
      </c>
      <c r="H15" s="31">
        <f t="shared" si="2"/>
        <v>45742</v>
      </c>
      <c r="I15" s="33">
        <f t="shared" si="2"/>
        <v>45747</v>
      </c>
      <c r="J15" s="31">
        <f t="shared" si="2"/>
        <v>45749</v>
      </c>
      <c r="K15" s="31">
        <f t="shared" si="2"/>
        <v>45751</v>
      </c>
      <c r="L15" s="31">
        <f t="shared" si="2"/>
        <v>45751</v>
      </c>
      <c r="M15" s="33">
        <f t="shared" si="2"/>
        <v>45756</v>
      </c>
      <c r="N15" s="33" t="e">
        <f t="shared" ref="N15:N26" si="3">IF(DATE(YEAR(B15),MONTH(B15),PayDate)&gt;R15,R15,WORKDAY(DATE(YEAR(B15),MONTH(B15),PayDate +1),-1,BankHols))</f>
        <v>#VALUE!</v>
      </c>
      <c r="O15" s="33">
        <f t="shared" ref="O15:O26" si="4">IF(ISNUMBER(PayDate),N15,WORKDAY(HLOOKUP(PayDate,OtherDates,Q15,FALSE)+1,-1,BankHols))</f>
        <v>45777</v>
      </c>
      <c r="Q15" s="8">
        <v>2</v>
      </c>
      <c r="R15" s="18">
        <f t="shared" ref="R15:R26" si="5">WORKDAY(EOMONTH(B15,0)+1,-1,BankHols)</f>
        <v>45777</v>
      </c>
      <c r="S15" s="18">
        <f t="shared" ref="S15:S26" si="6">WORKDAY(EOMONTH(B15,0)+1,-2,BankHols)</f>
        <v>45776</v>
      </c>
      <c r="T15" s="18">
        <f t="shared" ref="T15:X26" si="7">IF(_xlfn.XLOOKUP($R15-(WEEKDAY($R15,T$27)-1),BankHols,BankHols,0)=0,$R15-(WEEKDAY($R15,T$27)-1),$R15-(WEEKDAY($R15,T$27)-1)-7)</f>
        <v>45772</v>
      </c>
      <c r="U15" s="18">
        <f t="shared" si="7"/>
        <v>45771</v>
      </c>
      <c r="V15" s="18">
        <f t="shared" si="7"/>
        <v>45777</v>
      </c>
      <c r="W15" s="18">
        <f t="shared" si="7"/>
        <v>45776</v>
      </c>
      <c r="X15" s="18">
        <f t="shared" si="7"/>
        <v>45775</v>
      </c>
      <c r="Y15" s="63"/>
      <c r="Z15" s="18"/>
      <c r="AA15" s="24" t="s">
        <v>35</v>
      </c>
      <c r="AB15" s="23" t="s">
        <v>36</v>
      </c>
      <c r="AE15">
        <v>12</v>
      </c>
    </row>
    <row r="16" spans="1:31" ht="18.75">
      <c r="A16" s="40">
        <f>A15+1</f>
        <v>5</v>
      </c>
      <c r="B16" s="42">
        <f t="shared" si="0"/>
        <v>45778</v>
      </c>
      <c r="C16" s="43">
        <f t="shared" si="1"/>
        <v>2025</v>
      </c>
      <c r="D16" s="43">
        <v>2</v>
      </c>
      <c r="E16" s="31">
        <f t="shared" si="2"/>
        <v>45770</v>
      </c>
      <c r="F16" s="31">
        <f t="shared" si="2"/>
        <v>45770</v>
      </c>
      <c r="G16" s="31">
        <f t="shared" si="2"/>
        <v>45772</v>
      </c>
      <c r="H16" s="31">
        <f t="shared" si="2"/>
        <v>45772</v>
      </c>
      <c r="I16" s="33">
        <f t="shared" si="2"/>
        <v>45777</v>
      </c>
      <c r="J16" s="31">
        <f t="shared" si="2"/>
        <v>45779</v>
      </c>
      <c r="K16" s="31">
        <f t="shared" si="2"/>
        <v>45784</v>
      </c>
      <c r="L16" s="31">
        <f t="shared" si="2"/>
        <v>45784</v>
      </c>
      <c r="M16" s="33">
        <f t="shared" si="2"/>
        <v>45789</v>
      </c>
      <c r="N16" s="33" t="e">
        <f t="shared" si="3"/>
        <v>#VALUE!</v>
      </c>
      <c r="O16" s="33">
        <f t="shared" si="4"/>
        <v>45807</v>
      </c>
      <c r="Q16" s="8">
        <v>3</v>
      </c>
      <c r="R16" s="18">
        <f t="shared" si="5"/>
        <v>45807</v>
      </c>
      <c r="S16" s="18">
        <f t="shared" si="6"/>
        <v>45806</v>
      </c>
      <c r="T16" s="18">
        <f t="shared" si="7"/>
        <v>45807</v>
      </c>
      <c r="U16" s="18">
        <f t="shared" si="7"/>
        <v>45806</v>
      </c>
      <c r="V16" s="18">
        <f t="shared" si="7"/>
        <v>45805</v>
      </c>
      <c r="W16" s="18">
        <f t="shared" si="7"/>
        <v>45804</v>
      </c>
      <c r="X16" s="18">
        <f t="shared" si="7"/>
        <v>45796</v>
      </c>
      <c r="Y16" s="63"/>
      <c r="Z16" s="18"/>
      <c r="AA16" s="49">
        <v>45765</v>
      </c>
      <c r="AB16" s="47" t="s">
        <v>37</v>
      </c>
      <c r="AE16">
        <v>13</v>
      </c>
    </row>
    <row r="17" spans="1:31" ht="18.75">
      <c r="A17" s="40">
        <f t="shared" ref="A17:A26" si="8">A16+1</f>
        <v>6</v>
      </c>
      <c r="B17" s="42">
        <f t="shared" si="0"/>
        <v>45809</v>
      </c>
      <c r="C17" s="43">
        <f t="shared" si="1"/>
        <v>2025</v>
      </c>
      <c r="D17" s="43">
        <v>3</v>
      </c>
      <c r="E17" s="31">
        <f t="shared" si="2"/>
        <v>45800</v>
      </c>
      <c r="F17" s="31">
        <f t="shared" si="2"/>
        <v>45800</v>
      </c>
      <c r="G17" s="31">
        <f t="shared" si="2"/>
        <v>45805</v>
      </c>
      <c r="H17" s="31">
        <f t="shared" si="2"/>
        <v>45805</v>
      </c>
      <c r="I17" s="33">
        <f t="shared" si="2"/>
        <v>45810</v>
      </c>
      <c r="J17" s="31">
        <f t="shared" si="2"/>
        <v>45812</v>
      </c>
      <c r="K17" s="31">
        <f t="shared" si="2"/>
        <v>45814</v>
      </c>
      <c r="L17" s="31">
        <f t="shared" si="2"/>
        <v>45814</v>
      </c>
      <c r="M17" s="33">
        <f t="shared" si="2"/>
        <v>45819</v>
      </c>
      <c r="N17" s="33" t="e">
        <f t="shared" si="3"/>
        <v>#VALUE!</v>
      </c>
      <c r="O17" s="33">
        <f t="shared" si="4"/>
        <v>45838</v>
      </c>
      <c r="Q17" s="8">
        <v>4</v>
      </c>
      <c r="R17" s="18">
        <f t="shared" si="5"/>
        <v>45838</v>
      </c>
      <c r="S17" s="18">
        <f t="shared" si="6"/>
        <v>45835</v>
      </c>
      <c r="T17" s="18">
        <f t="shared" si="7"/>
        <v>45835</v>
      </c>
      <c r="U17" s="18">
        <f t="shared" si="7"/>
        <v>45834</v>
      </c>
      <c r="V17" s="18">
        <f t="shared" si="7"/>
        <v>45833</v>
      </c>
      <c r="W17" s="18">
        <f t="shared" si="7"/>
        <v>45832</v>
      </c>
      <c r="X17" s="18">
        <f t="shared" si="7"/>
        <v>45838</v>
      </c>
      <c r="Y17" s="63"/>
      <c r="Z17" s="18"/>
      <c r="AA17" s="50">
        <v>45768</v>
      </c>
      <c r="AB17" s="44" t="s">
        <v>38</v>
      </c>
      <c r="AE17">
        <v>14</v>
      </c>
    </row>
    <row r="18" spans="1:31" ht="18.75">
      <c r="A18" s="40">
        <f t="shared" si="8"/>
        <v>7</v>
      </c>
      <c r="B18" s="42">
        <f t="shared" si="0"/>
        <v>45839</v>
      </c>
      <c r="C18" s="43">
        <f t="shared" si="1"/>
        <v>2025</v>
      </c>
      <c r="D18" s="43">
        <v>4</v>
      </c>
      <c r="E18" s="31">
        <f t="shared" si="2"/>
        <v>45834</v>
      </c>
      <c r="F18" s="31">
        <f t="shared" si="2"/>
        <v>45834</v>
      </c>
      <c r="G18" s="31">
        <f t="shared" si="2"/>
        <v>45838</v>
      </c>
      <c r="H18" s="31">
        <f t="shared" si="2"/>
        <v>45838</v>
      </c>
      <c r="I18" s="33">
        <f t="shared" si="2"/>
        <v>45841</v>
      </c>
      <c r="J18" s="31">
        <f t="shared" si="2"/>
        <v>45845</v>
      </c>
      <c r="K18" s="31">
        <f t="shared" si="2"/>
        <v>45847</v>
      </c>
      <c r="L18" s="31">
        <f t="shared" si="2"/>
        <v>45847</v>
      </c>
      <c r="M18" s="33">
        <f t="shared" si="2"/>
        <v>45852</v>
      </c>
      <c r="N18" s="33" t="e">
        <f t="shared" si="3"/>
        <v>#VALUE!</v>
      </c>
      <c r="O18" s="33">
        <f t="shared" si="4"/>
        <v>45869</v>
      </c>
      <c r="Q18" s="8">
        <v>5</v>
      </c>
      <c r="R18" s="18">
        <f t="shared" si="5"/>
        <v>45869</v>
      </c>
      <c r="S18" s="18">
        <f t="shared" si="6"/>
        <v>45868</v>
      </c>
      <c r="T18" s="18">
        <f t="shared" si="7"/>
        <v>45863</v>
      </c>
      <c r="U18" s="18">
        <f t="shared" si="7"/>
        <v>45869</v>
      </c>
      <c r="V18" s="18">
        <f t="shared" si="7"/>
        <v>45868</v>
      </c>
      <c r="W18" s="18">
        <f t="shared" si="7"/>
        <v>45867</v>
      </c>
      <c r="X18" s="18">
        <f t="shared" si="7"/>
        <v>45866</v>
      </c>
      <c r="Y18" s="63"/>
      <c r="Z18" s="18"/>
      <c r="AA18" s="50">
        <v>45782</v>
      </c>
      <c r="AB18" s="44" t="s">
        <v>39</v>
      </c>
      <c r="AE18">
        <v>15</v>
      </c>
    </row>
    <row r="19" spans="1:31" ht="18.75">
      <c r="A19" s="40">
        <f t="shared" si="8"/>
        <v>8</v>
      </c>
      <c r="B19" s="42">
        <f t="shared" si="0"/>
        <v>45870</v>
      </c>
      <c r="C19" s="43">
        <f t="shared" si="1"/>
        <v>2025</v>
      </c>
      <c r="D19" s="43">
        <v>5</v>
      </c>
      <c r="E19" s="31">
        <f t="shared" si="2"/>
        <v>45862</v>
      </c>
      <c r="F19" s="31">
        <f t="shared" si="2"/>
        <v>45862</v>
      </c>
      <c r="G19" s="31">
        <f t="shared" si="2"/>
        <v>45866</v>
      </c>
      <c r="H19" s="31">
        <f t="shared" si="2"/>
        <v>45866</v>
      </c>
      <c r="I19" s="33">
        <f t="shared" si="2"/>
        <v>45869</v>
      </c>
      <c r="J19" s="31">
        <f t="shared" si="2"/>
        <v>45873</v>
      </c>
      <c r="K19" s="31">
        <f t="shared" si="2"/>
        <v>45875</v>
      </c>
      <c r="L19" s="31">
        <f t="shared" si="2"/>
        <v>45875</v>
      </c>
      <c r="M19" s="33">
        <f t="shared" si="2"/>
        <v>45880</v>
      </c>
      <c r="N19" s="33" t="e">
        <f t="shared" si="3"/>
        <v>#VALUE!</v>
      </c>
      <c r="O19" s="33">
        <f t="shared" si="4"/>
        <v>45898</v>
      </c>
      <c r="Q19" s="8">
        <v>6</v>
      </c>
      <c r="R19" s="18">
        <f t="shared" si="5"/>
        <v>45898</v>
      </c>
      <c r="S19" s="18">
        <f t="shared" si="6"/>
        <v>45897</v>
      </c>
      <c r="T19" s="18">
        <f t="shared" si="7"/>
        <v>45898</v>
      </c>
      <c r="U19" s="18">
        <f t="shared" si="7"/>
        <v>45897</v>
      </c>
      <c r="V19" s="18">
        <f t="shared" si="7"/>
        <v>45896</v>
      </c>
      <c r="W19" s="18">
        <f t="shared" si="7"/>
        <v>45895</v>
      </c>
      <c r="X19" s="18">
        <f t="shared" si="7"/>
        <v>45887</v>
      </c>
      <c r="Y19" s="63"/>
      <c r="Z19" s="18"/>
      <c r="AA19" s="50">
        <v>45803</v>
      </c>
      <c r="AB19" s="44" t="s">
        <v>40</v>
      </c>
      <c r="AE19">
        <v>16</v>
      </c>
    </row>
    <row r="20" spans="1:31" ht="18.75">
      <c r="A20" s="40">
        <f t="shared" si="8"/>
        <v>9</v>
      </c>
      <c r="B20" s="42">
        <f t="shared" si="0"/>
        <v>45901</v>
      </c>
      <c r="C20" s="43">
        <f t="shared" si="1"/>
        <v>2025</v>
      </c>
      <c r="D20" s="43">
        <v>6</v>
      </c>
      <c r="E20" s="31">
        <f t="shared" si="2"/>
        <v>45895</v>
      </c>
      <c r="F20" s="31">
        <f t="shared" si="2"/>
        <v>45895</v>
      </c>
      <c r="G20" s="31">
        <f t="shared" si="2"/>
        <v>45897</v>
      </c>
      <c r="H20" s="31">
        <f t="shared" si="2"/>
        <v>45897</v>
      </c>
      <c r="I20" s="33">
        <f t="shared" si="2"/>
        <v>45902</v>
      </c>
      <c r="J20" s="31">
        <f t="shared" si="2"/>
        <v>45904</v>
      </c>
      <c r="K20" s="31">
        <f t="shared" si="2"/>
        <v>45908</v>
      </c>
      <c r="L20" s="31">
        <f t="shared" si="2"/>
        <v>45908</v>
      </c>
      <c r="M20" s="33">
        <f t="shared" si="2"/>
        <v>45911</v>
      </c>
      <c r="N20" s="33" t="e">
        <f t="shared" si="3"/>
        <v>#VALUE!</v>
      </c>
      <c r="O20" s="33">
        <f t="shared" si="4"/>
        <v>45930</v>
      </c>
      <c r="Q20" s="8">
        <v>7</v>
      </c>
      <c r="R20" s="18">
        <f t="shared" si="5"/>
        <v>45930</v>
      </c>
      <c r="S20" s="18">
        <f t="shared" si="6"/>
        <v>45929</v>
      </c>
      <c r="T20" s="18">
        <f t="shared" si="7"/>
        <v>45926</v>
      </c>
      <c r="U20" s="18">
        <f t="shared" si="7"/>
        <v>45925</v>
      </c>
      <c r="V20" s="18">
        <f t="shared" si="7"/>
        <v>45924</v>
      </c>
      <c r="W20" s="18">
        <f t="shared" si="7"/>
        <v>45930</v>
      </c>
      <c r="X20" s="18">
        <f t="shared" si="7"/>
        <v>45929</v>
      </c>
      <c r="Y20" s="63"/>
      <c r="Z20" s="18"/>
      <c r="AA20" s="50">
        <v>45894</v>
      </c>
      <c r="AB20" s="44" t="s">
        <v>41</v>
      </c>
      <c r="AE20">
        <v>17</v>
      </c>
    </row>
    <row r="21" spans="1:31" ht="18.75">
      <c r="A21" s="40">
        <f t="shared" si="8"/>
        <v>10</v>
      </c>
      <c r="B21" s="42">
        <f t="shared" si="0"/>
        <v>45931</v>
      </c>
      <c r="C21" s="43">
        <f t="shared" si="1"/>
        <v>2025</v>
      </c>
      <c r="D21" s="43">
        <v>7</v>
      </c>
      <c r="E21" s="31">
        <f t="shared" si="2"/>
        <v>45926</v>
      </c>
      <c r="F21" s="31">
        <f t="shared" si="2"/>
        <v>45926</v>
      </c>
      <c r="G21" s="31">
        <f t="shared" si="2"/>
        <v>45930</v>
      </c>
      <c r="H21" s="31">
        <f t="shared" si="2"/>
        <v>45930</v>
      </c>
      <c r="I21" s="33">
        <f t="shared" si="2"/>
        <v>45933</v>
      </c>
      <c r="J21" s="31">
        <f t="shared" si="2"/>
        <v>45937</v>
      </c>
      <c r="K21" s="31">
        <f t="shared" si="2"/>
        <v>45939</v>
      </c>
      <c r="L21" s="31">
        <f t="shared" si="2"/>
        <v>45939</v>
      </c>
      <c r="M21" s="33">
        <f t="shared" si="2"/>
        <v>45944</v>
      </c>
      <c r="N21" s="33" t="e">
        <f t="shared" si="3"/>
        <v>#VALUE!</v>
      </c>
      <c r="O21" s="33">
        <f t="shared" si="4"/>
        <v>45961</v>
      </c>
      <c r="Q21" s="8">
        <v>8</v>
      </c>
      <c r="R21" s="18">
        <f t="shared" si="5"/>
        <v>45961</v>
      </c>
      <c r="S21" s="18">
        <f t="shared" si="6"/>
        <v>45960</v>
      </c>
      <c r="T21" s="18">
        <f t="shared" si="7"/>
        <v>45961</v>
      </c>
      <c r="U21" s="18">
        <f t="shared" si="7"/>
        <v>45960</v>
      </c>
      <c r="V21" s="18">
        <f t="shared" si="7"/>
        <v>45959</v>
      </c>
      <c r="W21" s="18">
        <f t="shared" si="7"/>
        <v>45958</v>
      </c>
      <c r="X21" s="18">
        <f t="shared" si="7"/>
        <v>45957</v>
      </c>
      <c r="Y21" s="63"/>
      <c r="Z21" s="18"/>
      <c r="AA21" s="50">
        <v>46016</v>
      </c>
      <c r="AB21" s="44" t="s">
        <v>42</v>
      </c>
      <c r="AE21">
        <v>18</v>
      </c>
    </row>
    <row r="22" spans="1:31" ht="18.75">
      <c r="A22" s="40">
        <f t="shared" si="8"/>
        <v>11</v>
      </c>
      <c r="B22" s="42">
        <f t="shared" si="0"/>
        <v>45962</v>
      </c>
      <c r="C22" s="43">
        <f t="shared" si="1"/>
        <v>2025</v>
      </c>
      <c r="D22" s="43">
        <v>8</v>
      </c>
      <c r="E22" s="31">
        <f t="shared" si="2"/>
        <v>45954</v>
      </c>
      <c r="F22" s="31">
        <f t="shared" si="2"/>
        <v>45954</v>
      </c>
      <c r="G22" s="31">
        <f t="shared" si="2"/>
        <v>45958</v>
      </c>
      <c r="H22" s="31">
        <f t="shared" si="2"/>
        <v>45958</v>
      </c>
      <c r="I22" s="33">
        <f t="shared" si="2"/>
        <v>45961</v>
      </c>
      <c r="J22" s="31">
        <f t="shared" si="2"/>
        <v>45965</v>
      </c>
      <c r="K22" s="31">
        <f t="shared" si="2"/>
        <v>45967</v>
      </c>
      <c r="L22" s="31">
        <f t="shared" si="2"/>
        <v>45967</v>
      </c>
      <c r="M22" s="33">
        <f t="shared" si="2"/>
        <v>45972</v>
      </c>
      <c r="N22" s="33" t="e">
        <f t="shared" si="3"/>
        <v>#VALUE!</v>
      </c>
      <c r="O22" s="33">
        <f t="shared" si="4"/>
        <v>45989</v>
      </c>
      <c r="Q22" s="8">
        <v>9</v>
      </c>
      <c r="R22" s="18">
        <f t="shared" si="5"/>
        <v>45989</v>
      </c>
      <c r="S22" s="18">
        <f t="shared" si="6"/>
        <v>45988</v>
      </c>
      <c r="T22" s="18">
        <f t="shared" si="7"/>
        <v>45989</v>
      </c>
      <c r="U22" s="18">
        <f t="shared" si="7"/>
        <v>45988</v>
      </c>
      <c r="V22" s="18">
        <f t="shared" si="7"/>
        <v>45987</v>
      </c>
      <c r="W22" s="18">
        <f t="shared" si="7"/>
        <v>45986</v>
      </c>
      <c r="X22" s="18">
        <f t="shared" si="7"/>
        <v>45985</v>
      </c>
      <c r="Y22" s="63"/>
      <c r="Z22" s="18"/>
      <c r="AA22" s="50">
        <v>46017</v>
      </c>
      <c r="AB22" s="44" t="s">
        <v>43</v>
      </c>
      <c r="AE22">
        <v>19</v>
      </c>
    </row>
    <row r="23" spans="1:31" ht="18.75">
      <c r="A23" s="40">
        <f t="shared" si="8"/>
        <v>12</v>
      </c>
      <c r="B23" s="42">
        <f t="shared" si="0"/>
        <v>45992</v>
      </c>
      <c r="C23" s="43">
        <f t="shared" si="1"/>
        <v>2025</v>
      </c>
      <c r="D23" s="43">
        <v>9</v>
      </c>
      <c r="E23" s="31">
        <f t="shared" si="2"/>
        <v>45985</v>
      </c>
      <c r="F23" s="31">
        <f t="shared" si="2"/>
        <v>45985</v>
      </c>
      <c r="G23" s="31">
        <f t="shared" si="2"/>
        <v>45987</v>
      </c>
      <c r="H23" s="31">
        <f t="shared" si="2"/>
        <v>45987</v>
      </c>
      <c r="I23" s="33">
        <f t="shared" si="2"/>
        <v>45992</v>
      </c>
      <c r="J23" s="31">
        <f t="shared" si="2"/>
        <v>45994</v>
      </c>
      <c r="K23" s="31">
        <f t="shared" si="2"/>
        <v>45996</v>
      </c>
      <c r="L23" s="31">
        <f t="shared" si="2"/>
        <v>45996</v>
      </c>
      <c r="M23" s="33">
        <f t="shared" si="2"/>
        <v>46001</v>
      </c>
      <c r="N23" s="33" t="e">
        <f t="shared" si="3"/>
        <v>#VALUE!</v>
      </c>
      <c r="O23" s="33">
        <f t="shared" si="4"/>
        <v>46022</v>
      </c>
      <c r="Q23" s="8">
        <v>10</v>
      </c>
      <c r="R23" s="18">
        <f t="shared" si="5"/>
        <v>46022</v>
      </c>
      <c r="S23" s="18">
        <f t="shared" si="6"/>
        <v>46021</v>
      </c>
      <c r="T23" s="18">
        <f t="shared" si="7"/>
        <v>46010</v>
      </c>
      <c r="U23" s="18">
        <f t="shared" si="7"/>
        <v>46009</v>
      </c>
      <c r="V23" s="18">
        <f t="shared" si="7"/>
        <v>46022</v>
      </c>
      <c r="W23" s="18">
        <f t="shared" si="7"/>
        <v>46021</v>
      </c>
      <c r="X23" s="18">
        <f t="shared" si="7"/>
        <v>46020</v>
      </c>
      <c r="Y23" s="63"/>
      <c r="Z23" s="18"/>
      <c r="AA23" s="50">
        <v>46023</v>
      </c>
      <c r="AB23" s="45" t="s">
        <v>44</v>
      </c>
      <c r="AE23">
        <v>20</v>
      </c>
    </row>
    <row r="24" spans="1:31" ht="18.75">
      <c r="A24" s="40">
        <f t="shared" si="8"/>
        <v>13</v>
      </c>
      <c r="B24" s="42">
        <f t="shared" si="0"/>
        <v>46023</v>
      </c>
      <c r="C24" s="43">
        <f t="shared" si="1"/>
        <v>2026</v>
      </c>
      <c r="D24" s="53">
        <v>10</v>
      </c>
      <c r="E24" s="54">
        <f t="shared" si="2"/>
        <v>46014</v>
      </c>
      <c r="F24" s="54">
        <f t="shared" si="2"/>
        <v>46014</v>
      </c>
      <c r="G24" s="54">
        <f t="shared" si="2"/>
        <v>46020</v>
      </c>
      <c r="H24" s="54">
        <f t="shared" si="2"/>
        <v>46020</v>
      </c>
      <c r="I24" s="52">
        <f t="shared" si="2"/>
        <v>46024</v>
      </c>
      <c r="J24" s="54">
        <f t="shared" si="2"/>
        <v>46028</v>
      </c>
      <c r="K24" s="54">
        <f t="shared" si="2"/>
        <v>46030</v>
      </c>
      <c r="L24" s="54">
        <f t="shared" si="2"/>
        <v>46030</v>
      </c>
      <c r="M24" s="52">
        <f t="shared" si="2"/>
        <v>46035</v>
      </c>
      <c r="N24" s="37" t="e">
        <f t="shared" si="3"/>
        <v>#VALUE!</v>
      </c>
      <c r="O24" s="38">
        <f t="shared" si="4"/>
        <v>46052</v>
      </c>
      <c r="Q24" s="8">
        <v>11</v>
      </c>
      <c r="R24" s="18">
        <f t="shared" si="5"/>
        <v>46052</v>
      </c>
      <c r="S24" s="18">
        <f t="shared" si="6"/>
        <v>46051</v>
      </c>
      <c r="T24" s="18">
        <f t="shared" si="7"/>
        <v>46052</v>
      </c>
      <c r="U24" s="18">
        <f t="shared" si="7"/>
        <v>46051</v>
      </c>
      <c r="V24" s="18">
        <f t="shared" si="7"/>
        <v>46050</v>
      </c>
      <c r="W24" s="18">
        <f t="shared" si="7"/>
        <v>46049</v>
      </c>
      <c r="X24" s="18">
        <f t="shared" si="7"/>
        <v>46048</v>
      </c>
      <c r="Y24" s="63"/>
      <c r="Z24" s="18"/>
      <c r="AA24" s="50">
        <v>46115</v>
      </c>
      <c r="AB24" s="45" t="s">
        <v>37</v>
      </c>
      <c r="AE24">
        <v>21</v>
      </c>
    </row>
    <row r="25" spans="1:31" ht="18.75">
      <c r="A25" s="40">
        <f t="shared" si="8"/>
        <v>14</v>
      </c>
      <c r="B25" s="42">
        <f t="shared" si="0"/>
        <v>46054</v>
      </c>
      <c r="C25" s="43">
        <f t="shared" si="1"/>
        <v>2026</v>
      </c>
      <c r="D25" s="53">
        <v>11</v>
      </c>
      <c r="E25" s="55">
        <f t="shared" si="2"/>
        <v>46045</v>
      </c>
      <c r="F25" s="55">
        <f t="shared" si="2"/>
        <v>46045</v>
      </c>
      <c r="G25" s="55">
        <f t="shared" si="2"/>
        <v>46049</v>
      </c>
      <c r="H25" s="55">
        <f t="shared" si="2"/>
        <v>46049</v>
      </c>
      <c r="I25" s="55">
        <f t="shared" si="2"/>
        <v>46052</v>
      </c>
      <c r="J25" s="55">
        <f t="shared" si="2"/>
        <v>46056</v>
      </c>
      <c r="K25" s="55">
        <f t="shared" si="2"/>
        <v>46058</v>
      </c>
      <c r="L25" s="55">
        <f t="shared" si="2"/>
        <v>46058</v>
      </c>
      <c r="M25" s="55">
        <f t="shared" si="2"/>
        <v>46063</v>
      </c>
      <c r="N25" s="32" t="e">
        <f t="shared" si="3"/>
        <v>#VALUE!</v>
      </c>
      <c r="O25" s="33">
        <f t="shared" si="4"/>
        <v>46080</v>
      </c>
      <c r="Q25" s="8">
        <v>12</v>
      </c>
      <c r="R25" s="18">
        <f t="shared" si="5"/>
        <v>46080</v>
      </c>
      <c r="S25" s="18">
        <f t="shared" si="6"/>
        <v>46079</v>
      </c>
      <c r="T25" s="18">
        <f t="shared" si="7"/>
        <v>46080</v>
      </c>
      <c r="U25" s="18">
        <f t="shared" si="7"/>
        <v>46079</v>
      </c>
      <c r="V25" s="18">
        <f t="shared" si="7"/>
        <v>46078</v>
      </c>
      <c r="W25" s="18">
        <f t="shared" si="7"/>
        <v>46077</v>
      </c>
      <c r="X25" s="18">
        <f t="shared" si="7"/>
        <v>46076</v>
      </c>
      <c r="Y25" s="63"/>
      <c r="Z25" s="18"/>
      <c r="AA25" s="51">
        <v>46118</v>
      </c>
      <c r="AB25" s="48" t="s">
        <v>38</v>
      </c>
      <c r="AE25">
        <v>22</v>
      </c>
    </row>
    <row r="26" spans="1:31" ht="18.75">
      <c r="A26" s="40">
        <f t="shared" si="8"/>
        <v>15</v>
      </c>
      <c r="B26" s="42">
        <f t="shared" si="0"/>
        <v>46082</v>
      </c>
      <c r="C26" s="43">
        <f t="shared" si="1"/>
        <v>2026</v>
      </c>
      <c r="D26" s="53">
        <v>12</v>
      </c>
      <c r="E26" s="56">
        <f t="shared" si="2"/>
        <v>46077</v>
      </c>
      <c r="F26" s="56">
        <f t="shared" si="2"/>
        <v>46077</v>
      </c>
      <c r="G26" s="56">
        <f t="shared" si="2"/>
        <v>46079</v>
      </c>
      <c r="H26" s="56">
        <f t="shared" si="2"/>
        <v>46079</v>
      </c>
      <c r="I26" s="56">
        <f t="shared" si="2"/>
        <v>46084</v>
      </c>
      <c r="J26" s="56">
        <f t="shared" si="2"/>
        <v>46086</v>
      </c>
      <c r="K26" s="56">
        <f t="shared" si="2"/>
        <v>46090</v>
      </c>
      <c r="L26" s="56">
        <f t="shared" si="2"/>
        <v>46090</v>
      </c>
      <c r="M26" s="56">
        <f t="shared" si="2"/>
        <v>46093</v>
      </c>
      <c r="N26" s="29" t="e">
        <f t="shared" si="3"/>
        <v>#VALUE!</v>
      </c>
      <c r="O26" s="30">
        <f t="shared" si="4"/>
        <v>46112</v>
      </c>
      <c r="Q26" s="8">
        <v>13</v>
      </c>
      <c r="R26" s="18">
        <f t="shared" si="5"/>
        <v>46112</v>
      </c>
      <c r="S26" s="18">
        <f t="shared" si="6"/>
        <v>46111</v>
      </c>
      <c r="T26" s="18">
        <f t="shared" si="7"/>
        <v>46108</v>
      </c>
      <c r="U26" s="18">
        <f t="shared" si="7"/>
        <v>46107</v>
      </c>
      <c r="V26" s="18">
        <f t="shared" si="7"/>
        <v>46106</v>
      </c>
      <c r="W26" s="18">
        <f t="shared" si="7"/>
        <v>46112</v>
      </c>
      <c r="X26" s="18">
        <f t="shared" si="7"/>
        <v>46111</v>
      </c>
      <c r="Y26" s="63"/>
      <c r="Z26" s="18"/>
      <c r="AE26">
        <v>23</v>
      </c>
    </row>
    <row r="27" spans="1:31" ht="18">
      <c r="B27" s="11"/>
      <c r="C27" s="11"/>
      <c r="D27" s="12"/>
      <c r="E27" s="13"/>
      <c r="F27" s="13"/>
      <c r="G27" s="13"/>
      <c r="H27" s="13"/>
      <c r="I27" s="13"/>
      <c r="J27" s="13"/>
      <c r="K27" s="13"/>
      <c r="L27" s="13"/>
      <c r="M27" s="13"/>
      <c r="N27" s="13"/>
      <c r="O27" s="13"/>
      <c r="Q27" s="10"/>
      <c r="T27" s="1">
        <f t="shared" ref="T27:V27" si="9">U27+1</f>
        <v>15</v>
      </c>
      <c r="U27" s="1">
        <f t="shared" si="9"/>
        <v>14</v>
      </c>
      <c r="V27" s="1">
        <f t="shared" si="9"/>
        <v>13</v>
      </c>
      <c r="W27" s="1">
        <f>X27+1</f>
        <v>12</v>
      </c>
      <c r="X27" s="1">
        <v>11</v>
      </c>
      <c r="AE27">
        <v>24</v>
      </c>
    </row>
    <row r="28" spans="1:31" ht="18">
      <c r="B28" s="14"/>
      <c r="C28" s="14"/>
      <c r="E28" s="15"/>
      <c r="F28" s="15"/>
      <c r="G28" s="15"/>
      <c r="H28" s="15"/>
      <c r="I28" s="15"/>
      <c r="J28" s="15"/>
      <c r="K28" s="15"/>
      <c r="L28" s="15"/>
      <c r="AE28">
        <v>25</v>
      </c>
    </row>
    <row r="29" spans="1:31">
      <c r="AE29">
        <v>26</v>
      </c>
    </row>
    <row r="30" spans="1:31" ht="30.75" customHeight="1">
      <c r="B30" s="73" t="s">
        <v>45</v>
      </c>
      <c r="C30" s="66" t="s">
        <v>46</v>
      </c>
      <c r="D30" s="67"/>
      <c r="E30" s="67"/>
      <c r="F30" s="67"/>
      <c r="G30" s="67"/>
      <c r="H30" s="67"/>
      <c r="I30" s="67"/>
      <c r="J30" s="67"/>
      <c r="K30" s="67"/>
      <c r="L30" s="67"/>
      <c r="M30" s="68"/>
      <c r="N30" s="13"/>
      <c r="O30" s="13"/>
      <c r="AE30">
        <v>27</v>
      </c>
    </row>
    <row r="31" spans="1:31" ht="30.75" customHeight="1">
      <c r="B31" s="74"/>
      <c r="C31" s="69" t="s">
        <v>47</v>
      </c>
      <c r="D31" s="69"/>
      <c r="E31" s="69"/>
      <c r="F31" s="69"/>
      <c r="G31" s="69"/>
      <c r="H31" s="69"/>
      <c r="I31" s="69"/>
      <c r="J31" s="69"/>
      <c r="K31" s="69"/>
      <c r="L31" s="69"/>
      <c r="M31" s="69"/>
      <c r="N31" s="13"/>
      <c r="O31" s="13"/>
      <c r="AE31">
        <v>28</v>
      </c>
    </row>
    <row r="32" spans="1:31" ht="30.75" customHeight="1">
      <c r="B32" s="74"/>
      <c r="C32" s="72" t="s">
        <v>48</v>
      </c>
      <c r="D32" s="72"/>
      <c r="E32" s="72"/>
      <c r="F32" s="72"/>
      <c r="G32" s="72"/>
      <c r="H32" s="72"/>
      <c r="I32" s="72"/>
      <c r="J32" s="72"/>
      <c r="K32" s="72"/>
      <c r="L32" s="72"/>
      <c r="M32" s="72"/>
      <c r="N32" s="13"/>
      <c r="O32" s="13"/>
      <c r="AE32">
        <v>29</v>
      </c>
    </row>
    <row r="33" spans="2:31" ht="30.75" customHeight="1">
      <c r="B33" s="74"/>
      <c r="C33" s="72" t="s">
        <v>49</v>
      </c>
      <c r="D33" s="72"/>
      <c r="E33" s="72"/>
      <c r="F33" s="72"/>
      <c r="G33" s="72"/>
      <c r="H33" s="72"/>
      <c r="I33" s="72"/>
      <c r="J33" s="72"/>
      <c r="K33" s="72"/>
      <c r="L33" s="72"/>
      <c r="M33" s="72"/>
      <c r="N33" s="13"/>
      <c r="O33" s="13"/>
      <c r="AE33">
        <v>30</v>
      </c>
    </row>
    <row r="34" spans="2:31" ht="30.75" customHeight="1">
      <c r="B34" s="74"/>
      <c r="C34" s="72" t="s">
        <v>50</v>
      </c>
      <c r="D34" s="72"/>
      <c r="E34" s="72"/>
      <c r="F34" s="72"/>
      <c r="G34" s="72"/>
      <c r="H34" s="72"/>
      <c r="I34" s="72"/>
      <c r="J34" s="72"/>
      <c r="K34" s="72"/>
      <c r="L34" s="72"/>
      <c r="M34" s="72"/>
      <c r="N34" s="13"/>
      <c r="O34" s="58"/>
      <c r="AE34">
        <v>31</v>
      </c>
    </row>
    <row r="35" spans="2:31" ht="136.9" customHeight="1">
      <c r="B35" s="74"/>
      <c r="C35" s="75" t="s">
        <v>51</v>
      </c>
      <c r="D35" s="76"/>
      <c r="E35" s="76"/>
      <c r="F35" s="76"/>
      <c r="G35" s="76"/>
      <c r="H35" s="76"/>
      <c r="I35" s="76"/>
      <c r="J35" s="76"/>
      <c r="K35" s="76"/>
      <c r="L35" s="76"/>
      <c r="M35" s="76"/>
      <c r="O35" s="20"/>
      <c r="AE35" t="s">
        <v>6</v>
      </c>
    </row>
    <row r="36" spans="2:31">
      <c r="L36" s="16"/>
      <c r="O36" s="16"/>
      <c r="AE36" t="s">
        <v>28</v>
      </c>
    </row>
    <row r="37" spans="2:31">
      <c r="L37" s="16"/>
      <c r="AE37" s="9" t="s">
        <v>29</v>
      </c>
    </row>
    <row r="38" spans="2:31">
      <c r="AE38" s="9" t="s">
        <v>30</v>
      </c>
    </row>
    <row r="39" spans="2:31">
      <c r="AE39" s="9" t="s">
        <v>31</v>
      </c>
    </row>
    <row r="40" spans="2:31">
      <c r="AE40" s="9" t="s">
        <v>32</v>
      </c>
    </row>
    <row r="41" spans="2:31">
      <c r="AE41" s="9" t="s">
        <v>33</v>
      </c>
    </row>
    <row r="42" spans="2:31">
      <c r="AE42" s="9"/>
    </row>
    <row r="43" spans="2:31">
      <c r="AE43" s="9"/>
    </row>
    <row r="44" spans="2:31">
      <c r="AE44" s="9"/>
    </row>
    <row r="45" spans="2:31">
      <c r="AE45" s="9"/>
    </row>
  </sheetData>
  <sheetProtection algorithmName="SHA-512" hashValue="oAk1uYpxOl8tpRo4tG1k6J1CVqqHEPkzfDzTbwgxiLUzMVh7UZ51II/AZ7FYRjURHxGcwKWTaw461KFOj7/Fpg==" saltValue="ebWcaatq7HIQVXwm7uTApw==" spinCount="100000" sheet="1" objects="1" scenarios="1"/>
  <mergeCells count="10">
    <mergeCell ref="C34:M34"/>
    <mergeCell ref="B30:B35"/>
    <mergeCell ref="C35:M35"/>
    <mergeCell ref="C33:M33"/>
    <mergeCell ref="C32:M32"/>
    <mergeCell ref="AA14:AB14"/>
    <mergeCell ref="C30:M30"/>
    <mergeCell ref="C31:M31"/>
    <mergeCell ref="H5:J5"/>
    <mergeCell ref="H6:J6"/>
  </mergeCells>
  <conditionalFormatting sqref="E15:M26">
    <cfRule type="expression" dxfId="5" priority="7" stopIfTrue="1">
      <formula>IF(#REF!=0,FALSE,TRUE)</formula>
    </cfRule>
  </conditionalFormatting>
  <conditionalFormatting sqref="E27:O27">
    <cfRule type="expression" dxfId="4" priority="16" stopIfTrue="1">
      <formula>IF(#REF!=0,FALSE,TRUE)</formula>
    </cfRule>
  </conditionalFormatting>
  <conditionalFormatting sqref="N15:N26">
    <cfRule type="expression" dxfId="3" priority="8" stopIfTrue="1">
      <formula>IF(#REF!=0,FALSE,TRUE)</formula>
    </cfRule>
  </conditionalFormatting>
  <conditionalFormatting sqref="N30:O34">
    <cfRule type="expression" dxfId="2" priority="15" stopIfTrue="1">
      <formula>IF(#REF!=0,FALSE,TRUE)</formula>
    </cfRule>
  </conditionalFormatting>
  <conditionalFormatting sqref="O15:O26">
    <cfRule type="expression" dxfId="1" priority="5" stopIfTrue="1">
      <formula>IF(#REF!=0,FALSE,TRUE)</formula>
    </cfRule>
  </conditionalFormatting>
  <conditionalFormatting sqref="P15:P26">
    <cfRule type="cellIs" dxfId="0" priority="12" operator="equal">
      <formula>3</formula>
    </cfRule>
  </conditionalFormatting>
  <dataValidations count="1">
    <dataValidation type="list" allowBlank="1" showInputMessage="1" showErrorMessage="1" sqref="J11" xr:uid="{943A7BCE-1C62-4EFE-A5AF-1FE36B993FC6}">
      <formula1>DateList</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F072EC-450B-4D06-BD8E-055386A91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842954-06CE-4BD1-BEED-BE21AA723836}">
  <ds:schemaRefs>
    <ds:schemaRef ds:uri="http://schemas.microsoft.com/office/2006/metadata/properties"/>
    <ds:schemaRef ds:uri="http://www.w3.org/XML/1998/namespace"/>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558da7a7-5fe6-4cae-803c-2b9ba8162f3b"/>
    <ds:schemaRef ds:uri="9ca50398-0b58-4b11-b59f-22907d81e200"/>
  </ds:schemaRefs>
</ds:datastoreItem>
</file>

<file path=customXml/itemProps3.xml><?xml version="1.0" encoding="utf-8"?>
<ds:datastoreItem xmlns:ds="http://schemas.openxmlformats.org/officeDocument/2006/customXml" ds:itemID="{6FCABA3D-80A9-4D24-96CA-90EF5C099A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Schedule</vt:lpstr>
      <vt:lpstr>BankHols</vt:lpstr>
      <vt:lpstr>DateList</vt:lpstr>
      <vt:lpstr>OtherDates</vt:lpstr>
      <vt:lpstr>PayDate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Cunningham</dc:creator>
  <cp:keywords/>
  <dc:description/>
  <cp:lastModifiedBy>Simon Wade</cp:lastModifiedBy>
  <cp:revision/>
  <dcterms:created xsi:type="dcterms:W3CDTF">2022-01-21T16:17:22Z</dcterms:created>
  <dcterms:modified xsi:type="dcterms:W3CDTF">2025-01-24T11:35:40Z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ies>
</file>